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2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'БР5'!$A$1:$J$53</definedName>
    <definedName name="_xlnm.Print_Area" localSheetId="2">'В3'!$B$1:$R$206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'Дох1'!$A$1:$G$125</definedName>
    <definedName name="_xlnm.Print_Area" localSheetId="6">'Прог6'!$B$1:$K$113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<sst xmlns="http://schemas.openxmlformats.org/spreadsheetml/2006/main" count="1762" uniqueCount="864">
  <si>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</si>
  <si>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</si>
  <si>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</si>
  <si>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</si>
  <si>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</si>
  <si>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</si>
  <si>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</si>
  <si>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</si>
  <si>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</si>
  <si>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</si>
  <si>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</si>
  <si>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</si>
  <si>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</si>
  <si>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</si>
  <si>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</si>
  <si>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</si>
  <si>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</si>
  <si>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</si>
  <si>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</si>
  <si>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</si>
  <si>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</si>
  <si>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</si>
  <si>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</si>
  <si>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</si>
  <si>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</si>
  <si>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</si>
  <si>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</si>
  <si>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</si>
  <si>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</si>
  <si>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</si>
  <si>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</si>
  <si>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</si>
  <si>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</si>
  <si>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</si>
  <si>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</si>
  <si>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</si>
  <si>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</si>
  <si>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</si>
  <si>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</si>
  <si>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</si>
  <si>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</si>
  <si>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</si>
  <si>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</si>
  <si>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</si>
  <si>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</si>
  <si>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</si>
  <si>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</si>
  <si>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</si>
  <si>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</si>
  <si>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</si>
  <si>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</si>
  <si>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</si>
  <si>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</si>
  <si>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</si>
  <si>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</si>
  <si>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</si>
  <si>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</si>
  <si>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</si>
  <si>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</si>
  <si>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</si>
  <si>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</si>
  <si>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</si>
  <si>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</si>
  <si>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</si>
  <si>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</si>
  <si>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</si>
  <si>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</si>
  <si>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</si>
  <si>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</si>
  <si>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</si>
  <si>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</si>
  <si>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</si>
  <si>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</si>
  <si>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</si>
  <si>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</si>
  <si>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</si>
  <si>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</si>
  <si>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</si>
  <si>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</si>
  <si>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</si>
  <si>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</si>
  <si>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</si>
  <si>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</si>
  <si>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</si>
  <si>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</si>
  <si>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</si>
  <si>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</si>
  <si>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</si>
  <si>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</si>
  <si>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</si>
  <si>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</si>
  <si>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</si>
  <si>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</si>
  <si>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</si>
  <si>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</si>
  <si>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</si>
  <si>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</si>
  <si>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</si>
  <si>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</si>
  <si>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</si>
  <si>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</si>
  <si>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</si>
  <si>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</si>
  <si>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</si>
  <si>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</si>
  <si>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</si>
  <si>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</si>
  <si>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</si>
  <si>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</si>
  <si>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</si>
  <si>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</si>
  <si>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</si>
  <si>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</si>
  <si>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</si>
  <si>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</si>
  <si>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</si>
  <si>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</si>
  <si>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</si>
  <si>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</si>
  <si>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</si>
  <si>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</si>
  <si>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</si>
  <si>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</si>
  <si>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</si>
  <si>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</si>
  <si>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</si>
  <si>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</si>
  <si>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</si>
  <si>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</si>
  <si>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</si>
  <si>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</si>
  <si>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</si>
  <si>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</si>
  <si>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</si>
  <si>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</si>
  <si>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</si>
  <si>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</si>
  <si>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</si>
  <si>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</si>
  <si>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</si>
  <si>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</si>
  <si>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</si>
  <si>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</si>
  <si>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</si>
  <si>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</si>
  <si>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</si>
  <si>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</si>
  <si>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</si>
  <si>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</si>
  <si>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</si>
  <si>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</si>
  <si>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</si>
  <si>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</si>
  <si>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</si>
  <si>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</si>
  <si>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</si>
  <si>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</si>
  <si>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</si>
  <si>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</si>
  <si>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</si>
  <si>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</si>
  <si>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</si>
  <si>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</si>
  <si>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</si>
  <si>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</si>
  <si>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</si>
  <si>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</si>
  <si>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</si>
  <si>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</si>
  <si>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</si>
  <si>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</si>
  <si>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</si>
  <si>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</si>
  <si>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</si>
  <si>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</si>
  <si>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</si>
  <si>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</si>
  <si>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</si>
  <si>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</si>
  <si>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</si>
  <si>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</si>
  <si>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</si>
  <si>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</si>
  <si>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</si>
  <si>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</si>
  <si>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</si>
  <si>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</si>
  <si>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</si>
  <si>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</si>
  <si>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</si>
  <si>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</si>
  <si>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</si>
  <si>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</si>
  <si>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</si>
  <si>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</si>
  <si>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</si>
  <si>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</si>
  <si>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</si>
  <si>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</si>
  <si>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</si>
  <si>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</si>
  <si>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</si>
  <si>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</si>
  <si>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</si>
  <si>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</si>
  <si>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</si>
  <si>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</si>
  <si>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</si>
  <si>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</si>
  <si>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</si>
  <si>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</si>
  <si>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</si>
  <si>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</si>
  <si>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</si>
  <si>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</si>
  <si>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</si>
  <si>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</si>
  <si>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</si>
  <si>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</si>
  <si>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</si>
  <si>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</si>
  <si>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</si>
  <si>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</si>
  <si>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</si>
  <si>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</si>
  <si>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</si>
  <si>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</si>
  <si>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</si>
  <si>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</si>
  <si>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</si>
  <si>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</si>
  <si>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</si>
  <si>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</si>
  <si>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</si>
  <si>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</si>
  <si>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</si>
  <si>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</si>
  <si>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</si>
  <si>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</si>
  <si>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</si>
  <si>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</si>
  <si>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</si>
  <si>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</si>
  <si>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</si>
  <si>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</si>
  <si>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</si>
  <si>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</si>
  <si>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</si>
  <si>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</si>
  <si>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</si>
  <si>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</si>
  <si>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</si>
  <si>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</si>
  <si>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</si>
  <si>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</si>
  <si>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</si>
  <si>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</si>
  <si>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</si>
  <si>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</si>
  <si>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</si>
  <si>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</si>
  <si>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</si>
  <si>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</si>
  <si>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</si>
  <si>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</si>
  <si>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</si>
  <si>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</si>
  <si>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</si>
  <si>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</si>
  <si>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</si>
  <si>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</si>
  <si>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</si>
  <si>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</si>
  <si>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</si>
  <si>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</si>
  <si>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</si>
  <si>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</si>
  <si>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</si>
  <si>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</si>
  <si>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</si>
  <si>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</si>
  <si>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</si>
  <si>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</si>
  <si>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</si>
  <si>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</si>
  <si>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</si>
  <si>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</si>
  <si>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</si>
  <si>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</si>
  <si>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</si>
  <si>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</si>
  <si>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</si>
  <si>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</si>
  <si>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</si>
  <si>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</si>
  <si>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</si>
  <si>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</si>
  <si>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</si>
  <si>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</si>
  <si>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</si>
  <si>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</si>
  <si>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</si>
  <si>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</si>
  <si>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</si>
  <si>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</si>
  <si>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</si>
  <si>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</si>
  <si>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</si>
  <si>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</si>
  <si>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</si>
  <si>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</si>
  <si>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</si>
  <si>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</si>
  <si>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</si>
  <si>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</si>
  <si>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</si>
  <si>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</si>
  <si>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</si>
  <si>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</si>
  <si>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</si>
  <si>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</si>
  <si>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</si>
  <si>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</si>
  <si>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</si>
  <si>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</si>
  <si>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</si>
  <si>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</si>
  <si>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</si>
  <si>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</si>
  <si>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</si>
  <si>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</si>
  <si>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</si>
  <si>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</si>
  <si>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</si>
  <si>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</si>
  <si>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</si>
  <si>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</si>
  <si>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</si>
  <si>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</si>
  <si>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</si>
  <si>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</si>
  <si>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</si>
  <si>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</si>
  <si>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</si>
  <si>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</si>
  <si>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</si>
  <si>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</si>
  <si>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</si>
  <si>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</si>
  <si>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</si>
  <si>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</si>
  <si>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</si>
  <si>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</si>
  <si>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</si>
  <si>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</si>
  <si>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</si>
  <si>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</si>
  <si>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</si>
  <si>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</si>
  <si>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</si>
  <si>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</si>
  <si>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</si>
  <si>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</si>
  <si>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</si>
  <si>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</si>
  <si>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</si>
  <si>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</si>
  <si>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</si>
  <si>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</si>
  <si>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</si>
  <si>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</si>
  <si>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</si>
  <si>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</si>
  <si>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</si>
  <si>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</si>
  <si>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</si>
  <si>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</si>
  <si>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</si>
  <si>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</si>
  <si>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</si>
  <si>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</si>
  <si>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</si>
  <si>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</si>
  <si>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</si>
  <si>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</si>
  <si>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</si>
  <si>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</si>
  <si>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</si>
  <si>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</si>
  <si>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</si>
  <si>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</si>
  <si>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</si>
  <si>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</si>
  <si>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</si>
  <si>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</si>
  <si>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</si>
  <si>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</si>
  <si>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</si>
  <si>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</si>
  <si>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</si>
  <si>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</si>
  <si>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</si>
  <si>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</si>
  <si>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</si>
  <si>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</si>
  <si>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</si>
  <si>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</si>
  <si>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</si>
  <si>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</si>
  <si>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</si>
  <si>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</si>
  <si>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</si>
  <si>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</si>
  <si>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</si>
  <si>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</si>
  <si>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</si>
  <si>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</si>
  <si>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</si>
  <si>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</si>
  <si>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</si>
  <si>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</si>
  <si>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</si>
  <si>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</si>
  <si>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</si>
  <si>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</si>
  <si>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</si>
  <si>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</si>
  <si>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</si>
  <si>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</si>
  <si>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</si>
  <si>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</si>
  <si>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</si>
  <si>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</si>
  <si>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</si>
  <si>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</si>
  <si>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</si>
  <si>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</si>
  <si>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</si>
  <si>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</si>
  <si>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</si>
  <si>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</si>
  <si>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</si>
  <si>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</si>
  <si>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</si>
  <si>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</si>
  <si>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</si>
  <si>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</si>
  <si>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</si>
  <si>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</si>
  <si>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</si>
  <si>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</si>
  <si>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</si>
  <si>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</si>
  <si>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</si>
  <si>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</si>
  <si>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</si>
  <si>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</si>
  <si>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</si>
  <si>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</si>
  <si>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</si>
  <si>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</si>
  <si>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</si>
  <si>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</si>
  <si>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</si>
  <si>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</si>
  <si>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</si>
  <si>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</si>
  <si>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</si>
  <si>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</si>
  <si>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</si>
  <si>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</si>
  <si>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</si>
  <si>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</si>
  <si>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</si>
  <si>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</si>
  <si>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</si>
  <si>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</si>
  <si>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</si>
  <si>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</si>
  <si>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</si>
  <si>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</si>
  <si>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</si>
  <si>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</si>
  <si>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</si>
  <si>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</si>
  <si>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</si>
  <si>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</si>
  <si>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</si>
  <si>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</si>
  <si>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</si>
  <si>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</si>
  <si>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</si>
  <si>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</si>
  <si>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</si>
  <si>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</si>
  <si>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</si>
  <si>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</si>
  <si>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</si>
  <si>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</si>
  <si>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</si>
  <si>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</si>
  <si>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</si>
  <si>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</si>
  <si>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</si>
  <si>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</si>
  <si>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</si>
  <si>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</si>
  <si>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</si>
  <si>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</si>
  <si>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</si>
  <si>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</si>
  <si>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</si>
  <si>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</si>
  <si>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</si>
  <si>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</si>
  <si>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</si>
  <si>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</si>
  <si>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</si>
  <si>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</si>
  <si>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</si>
  <si>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</si>
  <si>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</si>
  <si>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</si>
  <si>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</si>
  <si>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</si>
  <si>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</si>
  <si>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</si>
  <si>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</si>
  <si>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</si>
  <si>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</si>
  <si>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</si>
  <si>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</si>
  <si>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</si>
  <si>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</si>
  <si>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</si>
  <si>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</si>
  <si>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</si>
  <si>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</si>
  <si>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</si>
  <si>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</si>
  <si>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</si>
  <si>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</si>
  <si>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</si>
  <si>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</si>
  <si>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</si>
  <si>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</si>
  <si>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</si>
  <si>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</si>
  <si>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</si>
  <si>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</si>
  <si>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</si>
  <si>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</si>
  <si>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</si>
  <si>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</si>
  <si>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</si>
  <si>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</si>
  <si>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</si>
  <si>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</si>
  <si>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</si>
  <si>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</si>
  <si>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</si>
  <si>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</si>
  <si>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</si>
  <si>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</si>
  <si>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</si>
  <si>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</si>
  <si>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</si>
  <si>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</si>
  <si>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</si>
  <si>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</si>
  <si>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</si>
  <si>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</si>
  <si>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</si>
  <si>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</si>
  <si>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</si>
  <si>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</si>
  <si>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</si>
  <si>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</si>
  <si>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</si>
  <si>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</si>
  <si>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</si>
  <si>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</si>
  <si>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</si>
  <si>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</si>
  <si>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</si>
  <si>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</si>
  <si>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</si>
  <si>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</si>
  <si>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</si>
  <si>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</si>
  <si>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</si>
  <si>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</si>
  <si>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</si>
  <si>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</si>
  <si>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</si>
  <si>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</si>
  <si>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</si>
  <si>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</si>
  <si>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</si>
  <si>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</si>
  <si>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</si>
  <si>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</si>
  <si>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</si>
  <si>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</si>
  <si>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</si>
  <si>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</si>
  <si>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</si>
  <si>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</si>
  <si>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</si>
  <si>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</si>
  <si>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</si>
  <si>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</si>
  <si>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</si>
  <si>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</si>
  <si>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</si>
  <si>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</si>
  <si>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</si>
  <si>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</si>
  <si>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</si>
  <si>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</si>
  <si>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</si>
  <si>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</si>
  <si>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</si>
  <si>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</si>
  <si>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</si>
  <si>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</si>
  <si>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</si>
  <si>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</si>
  <si>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</si>
  <si>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</si>
  <si>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</si>
  <si>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</si>
  <si>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</si>
  <si>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</si>
  <si>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</si>
  <si>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</si>
  <si>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</si>
  <si>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</si>
  <si>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</si>
  <si>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</si>
  <si>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</si>
  <si>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</si>
  <si>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</si>
  <si>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</si>
  <si>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</si>
  <si>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</si>
  <si>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</si>
  <si>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</si>
  <si>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</si>
  <si>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</si>
  <si>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</si>
  <si>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</si>
  <si>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</si>
  <si>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</si>
  <si>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</si>
  <si>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</si>
  <si>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</si>
  <si>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</si>
  <si>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</si>
  <si>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</si>
  <si>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</si>
  <si>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</si>
  <si>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</si>
  <si>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</si>
  <si>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</si>
  <si>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</si>
  <si>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</si>
  <si>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</si>
  <si>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</si>
  <si>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</si>
  <si>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</si>
  <si>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</si>
  <si>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</si>
  <si>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</si>
  <si>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</si>
  <si>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</si>
  <si>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</si>
  <si>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</si>
  <si>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</si>
  <si>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</si>
  <si>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</si>
  <si>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</si>
  <si>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</si>
  <si>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</si>
  <si>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</si>
  <si>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</si>
  <si>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</si>
  <si>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</si>
  <si>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</si>
  <si>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</si>
  <si>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</si>
  <si>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</si>
  <si>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</si>
  <si>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</si>
  <si>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</si>
  <si>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</si>
  <si>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</si>
  <si>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</si>
  <si>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</si>
  <si>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</si>
  <si>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</si>
  <si>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</si>
  <si>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</si>
  <si>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</si>
  <si>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</si>
  <si>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</si>
  <si>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</si>
  <si>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</si>
  <si>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</si>
  <si>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</si>
  <si>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</si>
  <si>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</si>
  <si>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</si>
  <si>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</si>
  <si>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</si>
  <si>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</si>
  <si>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</si>
  <si>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</si>
  <si>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</si>
  <si>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</si>
  <si>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</si>
  <si>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</si>
  <si>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</si>
  <si>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</si>
  <si>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</si>
  <si>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</si>
  <si>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</si>
  <si>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</si>
  <si>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</si>
  <si>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</si>
  <si>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</si>
  <si>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</si>
  <si>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</si>
  <si>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</si>
  <si>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</si>
  <si>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</si>
  <si>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</si>
  <si>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</si>
  <si>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</si>
  <si>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</si>
  <si>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</si>
  <si>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</si>
  <si>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</si>
  <si>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</si>
  <si>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</si>
  <si>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</si>
  <si>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</si>
  <si>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</si>
  <si>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</si>
  <si>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</si>
  <si>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</si>
  <si>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</si>
  <si>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</si>
  <si>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</si>
  <si>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</si>
  <si>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</si>
  <si>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</si>
  <si>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</si>
  <si>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</si>
  <si>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</si>
  <si>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</si>
  <si>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</si>
  <si>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</si>
  <si>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</si>
  <si>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</si>
  <si>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</si>
  <si>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</si>
  <si>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</si>
  <si>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</si>
  <si>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</si>
  <si>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</si>
  <si>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</si>
  <si>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</si>
  <si>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</si>
  <si>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</si>
  <si>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</si>
  <si>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</si>
  <si>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</si>
  <si>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</si>
  <si>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</si>
  <si>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</si>
  <si>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</si>
  <si>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</si>
  <si>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</si>
  <si>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</si>
  <si>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</si>
  <si>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</si>
  <si>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</si>
  <si>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</si>
  <si>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</si>
  <si>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</si>
  <si>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</si>
  <si>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</si>
  <si>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</si>
  <si>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</si>
  <si>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</si>
  <si>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</si>
  <si>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</si>
  <si>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</si>
  <si>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</si>
  <si>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</si>
  <si>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</si>
  <si>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</si>
  <si>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</si>
  <si>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</si>
  <si>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</si>
  <si>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</si>
  <si>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</si>
  <si>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</si>
  <si>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</si>
  <si>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</si>
  <si>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</si>
  <si>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</si>
  <si>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</si>
  <si>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</si>
  <si>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</si>
  <si>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</si>
  <si>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</si>
  <si>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</si>
  <si>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</si>
  <si>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</si>
  <si>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</si>
  <si>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</si>
  <si>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</si>
  <si>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</si>
  <si>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</si>
  <si>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</si>
  <si>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</si>
  <si>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</si>
  <si>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</si>
  <si>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</si>
  <si>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</si>
  <si>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t>Рішення від 11.06.2021 № 230</t>
  </si>
  <si>
    <t>0613133</t>
  </si>
  <si>
    <t>3133</t>
  </si>
  <si>
    <t xml:space="preserve">Інні заходи та заклади молодіжної політики </t>
  </si>
  <si>
    <t>Рішення від 14.07.2021 № 275</t>
  </si>
  <si>
    <t>Придбання спортивного обладнання та інвентарю для Новгород-Сіверської гімназії  №1 ім. Б.Майстренка Новгород-Сіверської міської ради Чернігівської області(вул.Б.Майстренка, буд.2,м. Новгород-Сіверський,Чернігівська область)</t>
  </si>
  <si>
    <t>490</t>
  </si>
  <si>
    <t>Субвенція з державного бюджету місцевим бюджетам на здійснення заходів щодо соціально 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</si>
  <si>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</si>
  <si>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здійснення захходів щодо соціально-економічного розвитку  окремих територій</t>
  </si>
  <si>
    <t>0117500</t>
  </si>
  <si>
    <t>7500</t>
  </si>
  <si>
    <t>Зв'язок, телекомунікації та інформатика</t>
  </si>
  <si>
    <t>0117540</t>
  </si>
  <si>
    <t>0117600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</si>
  <si>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</si>
  <si>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</si>
  <si>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</si>
  <si>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1013130</t>
  </si>
  <si>
    <t>1013133</t>
  </si>
  <si>
    <t>Інші заходи та заклади молодіжної політики</t>
  </si>
  <si>
    <t>проект «Капітальний ремонт даху будівлі головного корпусу над «Emergency»  КНП «Новгород-Сіверська центральна міська лікарня імені І.В.Буяльського» Новгород-Сіверської міської ради Чернігівської області за адресою: Чернігівська область, місто Новгород-Сіверський, вул. Шевченко 17»</t>
  </si>
  <si>
    <t xml:space="preserve">Цільові фонди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</si>
  <si>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</si>
  <si>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r>
      <t xml:space="preserve">Додаток № 8      Проєкт № 18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12-ої   сесії Новгород-Сіверської міської ради  VIII скликання                                                                                        від  серпня2021 року  №  )                                                                                                                                                                </t>
    </r>
  </si>
  <si>
    <r>
      <t xml:space="preserve">Додаток № 2    Проєкт № 18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12-ої  сесії                            Новгород-Сіверської міської ради                                     VIII скликання                                                                        від  серпня  2021 року № )                                                               </t>
    </r>
  </si>
  <si>
    <r>
      <t xml:space="preserve">Додаток № 3       Проєкт № 18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12-ої  сесії                 Новгород-Сіверсько міської ради                                    VIII скликання                                                         від   серпня 2021 року № )                                                                           </t>
    </r>
  </si>
  <si>
    <r>
      <t xml:space="preserve">Додаток № 4      Проєкт № 18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12-ої   сесії Новгород-Сіверської міської ради   VIII скликання                                                                         від   серпня 2021 року № )</t>
    </r>
  </si>
  <si>
    <r>
      <t xml:space="preserve">Додаток № 5     Проєкт № 18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12-ої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серпня 2021 року № )</t>
    </r>
  </si>
  <si>
    <r>
      <t xml:space="preserve">Додаток № 6           Проєкт № 18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12- ої   сесії                         Новгород -Сіверської міської ради                           VIII скликання                                                                       від  серпня 2021 року №  )                                   </t>
    </r>
  </si>
  <si>
    <r>
      <t xml:space="preserve">Додаток № 7       Проєкт № 18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12-ої   сесії Новгород-Сіверської міської ради                         VIII скликання                                                                    від     серпня 2021 року № )                                                                           </t>
    </r>
  </si>
  <si>
    <r>
      <t xml:space="preserve">Додаток № 1      Проєкт № 18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12-ої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серпня 2021 року № )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</si>
</sst>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7" borderId="0" xfId="61" applyFont="1" applyFill="1">
      <alignment/>
      <protection/>
    </xf>
    <xf numFmtId="49" fontId="37" fillId="37" borderId="53" xfId="60" applyNumberFormat="1" applyFont="1" applyFill="1" applyBorder="1" applyAlignment="1">
      <alignment horizontal="center" vertical="center"/>
      <protection/>
    </xf>
    <xf numFmtId="49" fontId="37" fillId="37" borderId="25" xfId="61" applyNumberFormat="1" applyFont="1" applyFill="1" applyBorder="1" applyAlignment="1">
      <alignment horizontal="center" vertical="center"/>
      <protection/>
    </xf>
    <xf numFmtId="0" fontId="37" fillId="37" borderId="25" xfId="61" applyFont="1" applyFill="1" applyBorder="1" applyAlignment="1">
      <alignment horizontal="center" vertical="center" wrapText="1"/>
      <protection/>
    </xf>
    <xf numFmtId="3" fontId="37" fillId="37" borderId="54" xfId="61" applyNumberFormat="1" applyFont="1" applyFill="1" applyBorder="1" applyAlignment="1">
      <alignment horizontal="center" vertical="center" wrapText="1"/>
      <protection/>
    </xf>
    <xf numFmtId="0" fontId="37" fillId="37" borderId="30" xfId="61" applyFont="1" applyFill="1" applyBorder="1" applyAlignment="1">
      <alignment horizontal="center" vertical="top" wrapText="1"/>
      <protection/>
    </xf>
    <xf numFmtId="3" fontId="37" fillId="37" borderId="30" xfId="61" applyNumberFormat="1" applyFont="1" applyFill="1" applyBorder="1" applyAlignment="1">
      <alignment horizontal="center" vertical="center" wrapText="1"/>
      <protection/>
    </xf>
    <xf numFmtId="49" fontId="37" fillId="37" borderId="55" xfId="60" applyNumberFormat="1" applyFont="1" applyFill="1" applyBorder="1" applyAlignment="1">
      <alignment horizontal="center" vertical="center"/>
      <protection/>
    </xf>
    <xf numFmtId="49" fontId="37" fillId="37" borderId="10" xfId="61" applyNumberFormat="1" applyFont="1" applyFill="1" applyBorder="1" applyAlignment="1">
      <alignment horizontal="center" vertical="center"/>
      <protection/>
    </xf>
    <xf numFmtId="0" fontId="37" fillId="37" borderId="10" xfId="61" applyFont="1" applyFill="1" applyBorder="1" applyAlignment="1">
      <alignment horizontal="center" vertical="center" wrapText="1"/>
      <protection/>
    </xf>
    <xf numFmtId="0" fontId="37" fillId="37" borderId="10" xfId="61" applyFont="1" applyFill="1" applyBorder="1" applyAlignment="1">
      <alignment horizontal="center" vertical="top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vertical="center" wrapText="1"/>
      <protection/>
    </xf>
    <xf numFmtId="0" fontId="37" fillId="37" borderId="10" xfId="61" applyFont="1" applyFill="1" applyBorder="1" applyAlignment="1">
      <alignment vertical="center" wrapText="1"/>
      <protection/>
    </xf>
    <xf numFmtId="3" fontId="72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83" fillId="37" borderId="0" xfId="61" applyFont="1" applyFill="1" applyAlignment="1">
      <alignment/>
      <protection/>
    </xf>
    <xf numFmtId="3" fontId="69" fillId="37" borderId="10" xfId="61" applyNumberFormat="1" applyFont="1" applyFill="1" applyBorder="1" applyAlignment="1">
      <alignment horizontal="right" vertical="center" wrapText="1"/>
      <protection/>
    </xf>
    <xf numFmtId="3" fontId="37" fillId="37" borderId="10" xfId="61" applyNumberFormat="1" applyFont="1" applyFill="1" applyBorder="1" applyAlignment="1">
      <alignment vertical="center"/>
      <protection/>
    </xf>
    <xf numFmtId="0" fontId="142" fillId="34" borderId="10" xfId="61" applyFont="1" applyFill="1" applyBorder="1" applyAlignment="1">
      <alignment horizontal="left" vertical="center" wrapText="1"/>
      <protection/>
    </xf>
    <xf numFmtId="49" fontId="69" fillId="34" borderId="47" xfId="54" applyNumberFormat="1" applyFont="1" applyFill="1" applyBorder="1" applyAlignment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vertical="top" wrapText="1"/>
      <protection/>
    </xf>
    <xf numFmtId="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 wrapText="1"/>
      <protection/>
    </xf>
    <xf numFmtId="3" fontId="13" fillId="0" borderId="0" xfId="61" applyNumberFormat="1" applyFont="1" applyFill="1">
      <alignment/>
      <protection/>
    </xf>
    <xf numFmtId="196" fontId="6" fillId="32" borderId="10" xfId="0" applyNumberFormat="1" applyFont="1" applyFill="1" applyBorder="1" applyAlignment="1" applyProtection="1">
      <alignment horizontal="right" vertical="top" wrapText="1"/>
      <protection/>
    </xf>
    <xf numFmtId="204" fontId="9" fillId="0" borderId="10" xfId="57" applyNumberFormat="1" applyFont="1" applyBorder="1" applyAlignment="1">
      <alignment horizontal="center" vertical="center"/>
      <protection/>
    </xf>
    <xf numFmtId="204" fontId="6" fillId="0" borderId="10" xfId="57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6" fillId="0" borderId="33" xfId="62" applyFont="1" applyBorder="1" applyAlignment="1">
      <alignment vertical="center"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0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 wrapText="1"/>
      <protection locked="0"/>
    </xf>
    <xf numFmtId="0" fontId="84" fillId="0" borderId="57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6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3"/>
  <sheetViews>
    <sheetView zoomScaleSheetLayoutView="75" workbookViewId="0" topLeftCell="A40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50" t="s">
        <v>863</v>
      </c>
      <c r="F2" s="850"/>
      <c r="G2" s="850"/>
    </row>
    <row r="3" spans="5:7" ht="18.75" customHeight="1">
      <c r="E3" s="850"/>
      <c r="F3" s="850"/>
      <c r="G3" s="850"/>
    </row>
    <row r="4" spans="5:7" ht="128.25" customHeight="1">
      <c r="E4" s="850"/>
      <c r="F4" s="850"/>
      <c r="G4" s="850"/>
    </row>
    <row r="5" spans="1:6" ht="45.75" customHeight="1">
      <c r="A5" s="860" t="s">
        <v>484</v>
      </c>
      <c r="B5" s="860"/>
      <c r="C5" s="860"/>
      <c r="D5" s="860"/>
      <c r="E5" s="860"/>
      <c r="F5" s="860"/>
    </row>
    <row r="6" spans="1:6" ht="18">
      <c r="A6" s="861">
        <v>25539000000</v>
      </c>
      <c r="B6" s="861"/>
      <c r="C6" s="36"/>
      <c r="F6" s="32"/>
    </row>
    <row r="7" spans="1:6" ht="18">
      <c r="A7" s="862" t="s">
        <v>315</v>
      </c>
      <c r="B7" s="863"/>
      <c r="C7" s="36"/>
      <c r="F7" s="32"/>
    </row>
    <row r="8" spans="1:6" s="5" customFormat="1" ht="20.25" customHeight="1">
      <c r="A8" s="851" t="s">
        <v>245</v>
      </c>
      <c r="B8" s="853" t="s">
        <v>324</v>
      </c>
      <c r="C8" s="853" t="s">
        <v>325</v>
      </c>
      <c r="D8" s="855" t="s">
        <v>110</v>
      </c>
      <c r="E8" s="857" t="s">
        <v>111</v>
      </c>
      <c r="F8" s="858"/>
    </row>
    <row r="9" spans="1:6" s="5" customFormat="1" ht="51.75" customHeight="1">
      <c r="A9" s="852"/>
      <c r="B9" s="854"/>
      <c r="C9" s="859"/>
      <c r="D9" s="856"/>
      <c r="E9" s="33" t="s">
        <v>112</v>
      </c>
      <c r="F9" s="34" t="s">
        <v>130</v>
      </c>
    </row>
    <row r="10" spans="1:6" s="19" customFormat="1" ht="18.75" customHeight="1">
      <c r="A10" s="18">
        <v>1</v>
      </c>
      <c r="B10" s="37">
        <v>2</v>
      </c>
      <c r="C10" s="37" t="s">
        <v>326</v>
      </c>
      <c r="D10" s="18" t="s">
        <v>327</v>
      </c>
      <c r="E10" s="18" t="s">
        <v>328</v>
      </c>
      <c r="F10" s="18" t="s">
        <v>329</v>
      </c>
    </row>
    <row r="11" spans="1:6" s="24" customFormat="1" ht="18" customHeight="1">
      <c r="A11" s="20">
        <v>10000000</v>
      </c>
      <c r="B11" s="38" t="s">
        <v>113</v>
      </c>
      <c r="C11" s="197">
        <f>D11+E11</f>
        <v>127227300</v>
      </c>
      <c r="D11" s="196">
        <f>D12+D20+D28+D34+D52</f>
        <v>127179200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114</v>
      </c>
      <c r="C12" s="197">
        <f aca="true" t="shared" si="0" ref="C12:C112">D12+E12</f>
        <v>65973540</v>
      </c>
      <c r="D12" s="196">
        <f>SUM(D13,D18)</f>
        <v>65973540</v>
      </c>
      <c r="E12" s="187"/>
      <c r="F12" s="187"/>
    </row>
    <row r="13" spans="1:6" ht="18.75">
      <c r="A13" s="20">
        <v>11010000</v>
      </c>
      <c r="B13" s="25" t="s">
        <v>266</v>
      </c>
      <c r="C13" s="197">
        <f t="shared" si="0"/>
        <v>65852540</v>
      </c>
      <c r="D13" s="196">
        <f>SUM(D14,D15,D16,D17,)</f>
        <v>65852540</v>
      </c>
      <c r="E13" s="187"/>
      <c r="F13" s="187"/>
    </row>
    <row r="14" spans="1:6" ht="47.25">
      <c r="A14" s="10">
        <v>11010100</v>
      </c>
      <c r="B14" s="41" t="s">
        <v>366</v>
      </c>
      <c r="C14" s="197">
        <f t="shared" si="0"/>
        <v>51990940</v>
      </c>
      <c r="D14" s="203">
        <v>51990940</v>
      </c>
      <c r="E14" s="189"/>
      <c r="F14" s="189"/>
    </row>
    <row r="15" spans="1:6" ht="61.5" customHeight="1">
      <c r="A15" s="7">
        <v>11010200</v>
      </c>
      <c r="B15" s="54" t="s">
        <v>368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358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369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115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277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365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291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789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48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192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191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772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773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320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321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322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323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322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318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190</v>
      </c>
      <c r="C34" s="197">
        <f t="shared" si="0"/>
        <v>49838500</v>
      </c>
      <c r="D34" s="196">
        <f>D35+D45+D48</f>
        <v>49838500</v>
      </c>
      <c r="E34" s="187"/>
      <c r="F34" s="187"/>
    </row>
    <row r="35" spans="1:6" ht="18" customHeight="1">
      <c r="A35" s="20">
        <v>18010000</v>
      </c>
      <c r="B35" s="25" t="s">
        <v>297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330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298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370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319</v>
      </c>
      <c r="C39" s="206">
        <f>SUM(D39,E39)</f>
        <v>907000</v>
      </c>
      <c r="D39" s="203">
        <v>907000</v>
      </c>
      <c r="E39" s="188" t="s">
        <v>372</v>
      </c>
      <c r="F39" s="188"/>
    </row>
    <row r="40" spans="1:6" s="44" customFormat="1" ht="18.75">
      <c r="A40" s="10">
        <v>18010500</v>
      </c>
      <c r="B40" s="41" t="s">
        <v>246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247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262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263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299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276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279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280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281</v>
      </c>
      <c r="C48" s="197">
        <f t="shared" si="0"/>
        <v>15641500</v>
      </c>
      <c r="D48" s="196">
        <f>SUM(D49,D50,D51)</f>
        <v>15641500</v>
      </c>
      <c r="E48" s="191"/>
      <c r="F48" s="191"/>
    </row>
    <row r="49" spans="1:6" ht="18" customHeight="1">
      <c r="A49" s="7">
        <v>18050300</v>
      </c>
      <c r="B49" s="4" t="s">
        <v>282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283</v>
      </c>
      <c r="C50" s="202">
        <f t="shared" si="0"/>
        <v>8870000</v>
      </c>
      <c r="D50" s="203">
        <v>8870000</v>
      </c>
      <c r="E50" s="189"/>
      <c r="F50" s="189"/>
    </row>
    <row r="51" spans="1:11" ht="69.75" customHeight="1">
      <c r="A51" s="8">
        <v>18050500</v>
      </c>
      <c r="B51" s="56" t="s">
        <v>359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284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285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286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292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293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116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117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360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122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131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446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118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278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294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367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289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361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290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244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119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120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264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243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121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122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122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371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447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364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123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129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363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612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613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801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265</v>
      </c>
      <c r="C87" s="185">
        <f t="shared" si="0"/>
        <v>0</v>
      </c>
      <c r="D87" s="189"/>
      <c r="E87" s="188"/>
      <c r="F87" s="189"/>
    </row>
    <row r="88" spans="1:6" ht="19.5">
      <c r="A88" s="57">
        <v>50000000</v>
      </c>
      <c r="B88" s="58" t="s">
        <v>854</v>
      </c>
      <c r="C88" s="842">
        <f t="shared" si="0"/>
        <v>25000</v>
      </c>
      <c r="D88" s="189"/>
      <c r="E88" s="841">
        <f>E89</f>
        <v>25000</v>
      </c>
      <c r="F88" s="189"/>
    </row>
    <row r="89" spans="1:6" ht="47.25">
      <c r="A89" s="10">
        <v>50110000</v>
      </c>
      <c r="B89" s="4" t="s">
        <v>855</v>
      </c>
      <c r="C89" s="202">
        <f t="shared" si="0"/>
        <v>25000</v>
      </c>
      <c r="D89" s="189"/>
      <c r="E89" s="130">
        <v>25000</v>
      </c>
      <c r="F89" s="189"/>
    </row>
    <row r="90" spans="1:8" s="27" customFormat="1" ht="18" customHeight="1">
      <c r="A90" s="26"/>
      <c r="B90" s="39" t="s">
        <v>132</v>
      </c>
      <c r="C90" s="213">
        <f t="shared" si="0"/>
        <v>131022500</v>
      </c>
      <c r="D90" s="212">
        <f>D11+D57+D82</f>
        <v>128372300</v>
      </c>
      <c r="E90" s="212">
        <f>E11+E57+E82+E88</f>
        <v>2650200</v>
      </c>
      <c r="F90" s="212">
        <f>F11+F57+F82</f>
        <v>0</v>
      </c>
      <c r="G90" s="42"/>
      <c r="H90" s="28"/>
    </row>
    <row r="91" spans="1:6" s="2" customFormat="1" ht="37.5">
      <c r="A91" s="20">
        <v>40000000</v>
      </c>
      <c r="B91" s="25" t="s">
        <v>124</v>
      </c>
      <c r="C91" s="197">
        <f t="shared" si="0"/>
        <v>78398235.8</v>
      </c>
      <c r="D91" s="196">
        <f>D92</f>
        <v>78398235.8</v>
      </c>
      <c r="E91" s="186"/>
      <c r="F91" s="186"/>
    </row>
    <row r="92" spans="1:6" s="5" customFormat="1" ht="18" customHeight="1">
      <c r="A92" s="20">
        <v>41000000</v>
      </c>
      <c r="B92" s="25" t="s">
        <v>125</v>
      </c>
      <c r="C92" s="197">
        <f t="shared" si="0"/>
        <v>78398235.8</v>
      </c>
      <c r="D92" s="196">
        <f>D93+D95+D103+D101</f>
        <v>78398235.8</v>
      </c>
      <c r="E92" s="187"/>
      <c r="F92" s="187"/>
    </row>
    <row r="93" spans="1:6" ht="18" customHeight="1">
      <c r="A93" s="11">
        <v>41020000</v>
      </c>
      <c r="B93" s="16" t="s">
        <v>126</v>
      </c>
      <c r="C93" s="197">
        <f t="shared" si="0"/>
        <v>10914700</v>
      </c>
      <c r="D93" s="196">
        <f>D94</f>
        <v>10914700</v>
      </c>
      <c r="E93" s="132"/>
      <c r="F93" s="187"/>
    </row>
    <row r="94" spans="1:6" s="53" customFormat="1" ht="18.75">
      <c r="A94" s="10">
        <v>41020100</v>
      </c>
      <c r="B94" s="4" t="s">
        <v>295</v>
      </c>
      <c r="C94" s="202">
        <f t="shared" si="0"/>
        <v>10914700</v>
      </c>
      <c r="D94" s="203">
        <v>10914700</v>
      </c>
      <c r="E94" s="131"/>
      <c r="F94" s="188"/>
    </row>
    <row r="95" spans="1:6" ht="39.75" customHeight="1">
      <c r="A95" s="20">
        <v>41030000</v>
      </c>
      <c r="B95" s="25" t="s">
        <v>0</v>
      </c>
      <c r="C95" s="197">
        <f t="shared" si="0"/>
        <v>64776385</v>
      </c>
      <c r="D95" s="196">
        <f>D96+D97+D99+D100</f>
        <v>64776385</v>
      </c>
      <c r="E95" s="187"/>
      <c r="F95" s="187"/>
    </row>
    <row r="96" spans="1:6" ht="12" customHeight="1" hidden="1">
      <c r="A96" s="318"/>
      <c r="B96" s="319"/>
      <c r="C96" s="197"/>
      <c r="D96" s="196"/>
      <c r="E96" s="187"/>
      <c r="F96" s="187"/>
    </row>
    <row r="97" spans="1:6" s="6" customFormat="1" ht="30.75" customHeight="1">
      <c r="A97" s="7">
        <v>41033900</v>
      </c>
      <c r="B97" s="489" t="s">
        <v>296</v>
      </c>
      <c r="C97" s="202">
        <f t="shared" si="0"/>
        <v>58622900</v>
      </c>
      <c r="D97" s="203">
        <v>58622900</v>
      </c>
      <c r="E97" s="188"/>
      <c r="F97" s="188"/>
    </row>
    <row r="98" spans="1:6" s="6" customFormat="1" ht="140.25" customHeight="1" hidden="1">
      <c r="A98" s="7">
        <v>41030700</v>
      </c>
      <c r="B98" s="4" t="s">
        <v>231</v>
      </c>
      <c r="C98" s="202">
        <f t="shared" si="0"/>
        <v>0</v>
      </c>
      <c r="D98" s="203"/>
      <c r="E98" s="188"/>
      <c r="F98" s="188"/>
    </row>
    <row r="99" spans="1:6" s="6" customFormat="1" ht="53.25" customHeight="1">
      <c r="A99" s="7">
        <v>41034500</v>
      </c>
      <c r="B99" s="4" t="s">
        <v>841</v>
      </c>
      <c r="C99" s="202">
        <f t="shared" si="0"/>
        <v>100000</v>
      </c>
      <c r="D99" s="203">
        <v>100000</v>
      </c>
      <c r="E99" s="188"/>
      <c r="F99" s="188"/>
    </row>
    <row r="100" spans="1:6" s="6" customFormat="1" ht="62.25" customHeight="1">
      <c r="A100" s="7">
        <v>41035500</v>
      </c>
      <c r="B100" s="4" t="s">
        <v>840</v>
      </c>
      <c r="C100" s="202">
        <f t="shared" si="0"/>
        <v>6053485</v>
      </c>
      <c r="D100" s="203">
        <v>6053485</v>
      </c>
      <c r="E100" s="188"/>
      <c r="F100" s="188"/>
    </row>
    <row r="101" spans="1:6" s="6" customFormat="1" ht="31.5" customHeight="1">
      <c r="A101" s="200">
        <v>41040000</v>
      </c>
      <c r="B101" s="201" t="s">
        <v>794</v>
      </c>
      <c r="C101" s="197">
        <f>SUM(D101)</f>
        <v>0</v>
      </c>
      <c r="D101" s="196">
        <f>SUM(D102)</f>
        <v>0</v>
      </c>
      <c r="E101" s="188"/>
      <c r="F101" s="188"/>
    </row>
    <row r="102" spans="1:6" s="6" customFormat="1" ht="46.5" customHeight="1">
      <c r="A102" s="239">
        <v>41040200</v>
      </c>
      <c r="B102" s="240" t="s">
        <v>795</v>
      </c>
      <c r="C102" s="202">
        <f>SUM(D102)</f>
        <v>0</v>
      </c>
      <c r="D102" s="203">
        <v>0</v>
      </c>
      <c r="E102" s="188"/>
      <c r="F102" s="188"/>
    </row>
    <row r="103" spans="1:6" s="6" customFormat="1" ht="36" customHeight="1">
      <c r="A103" s="200">
        <v>41050000</v>
      </c>
      <c r="B103" s="201" t="s">
        <v>1</v>
      </c>
      <c r="C103" s="197">
        <f>SUM(D103:E103)</f>
        <v>2707150.8</v>
      </c>
      <c r="D103" s="196">
        <f>SUM(D104,D105,D106,D108,D110,D111,D109,D112,D107)</f>
        <v>2707150.8</v>
      </c>
      <c r="E103" s="188" t="s">
        <v>372</v>
      </c>
      <c r="F103" s="188"/>
    </row>
    <row r="104" spans="1:6" s="258" customFormat="1" ht="57.75" customHeight="1">
      <c r="A104" s="239">
        <v>41051000</v>
      </c>
      <c r="B104" s="805" t="s">
        <v>544</v>
      </c>
      <c r="C104" s="206">
        <f>SUM(D104:E104)</f>
        <v>802800</v>
      </c>
      <c r="D104" s="203">
        <v>802800</v>
      </c>
      <c r="E104" s="257"/>
      <c r="F104" s="257"/>
    </row>
    <row r="105" spans="1:6" s="6" customFormat="1" ht="60" customHeight="1">
      <c r="A105" s="239">
        <v>41051200</v>
      </c>
      <c r="B105" s="240" t="s">
        <v>793</v>
      </c>
      <c r="C105" s="202">
        <f>D105+E105</f>
        <v>355410</v>
      </c>
      <c r="D105" s="203">
        <v>355410</v>
      </c>
      <c r="E105" s="188"/>
      <c r="F105" s="188"/>
    </row>
    <row r="106" spans="1:6" s="6" customFormat="1" ht="0.75" customHeight="1">
      <c r="A106" s="199">
        <v>41050200</v>
      </c>
      <c r="B106" s="198"/>
      <c r="C106" s="202">
        <f t="shared" si="0"/>
        <v>0</v>
      </c>
      <c r="D106" s="203"/>
      <c r="E106" s="188"/>
      <c r="F106" s="188"/>
    </row>
    <row r="107" spans="1:6" s="6" customFormat="1" ht="54.75" customHeight="1">
      <c r="A107" s="199">
        <v>41051400</v>
      </c>
      <c r="B107" s="198" t="s">
        <v>735</v>
      </c>
      <c r="C107" s="202">
        <f t="shared" si="0"/>
        <v>973140.8</v>
      </c>
      <c r="D107" s="203">
        <v>973140.8</v>
      </c>
      <c r="E107" s="188"/>
      <c r="F107" s="188"/>
    </row>
    <row r="108" spans="1:6" s="258" customFormat="1" ht="47.25">
      <c r="A108" s="239">
        <v>41051500</v>
      </c>
      <c r="B108" s="240" t="s">
        <v>133</v>
      </c>
      <c r="C108" s="202">
        <f t="shared" si="0"/>
        <v>0</v>
      </c>
      <c r="D108" s="203">
        <v>0</v>
      </c>
      <c r="E108" s="257"/>
      <c r="F108" s="257"/>
    </row>
    <row r="109" spans="1:6" s="258" customFormat="1" ht="63" hidden="1">
      <c r="A109" s="240">
        <v>41053000</v>
      </c>
      <c r="B109" s="240" t="s">
        <v>722</v>
      </c>
      <c r="C109" s="202">
        <f t="shared" si="0"/>
        <v>0</v>
      </c>
      <c r="D109" s="203">
        <v>0</v>
      </c>
      <c r="E109" s="257"/>
      <c r="F109" s="257"/>
    </row>
    <row r="110" spans="1:6" s="258" customFormat="1" ht="31.5" customHeight="1">
      <c r="A110" s="199">
        <v>41053900</v>
      </c>
      <c r="B110" s="198" t="s">
        <v>583</v>
      </c>
      <c r="C110" s="202">
        <f t="shared" si="0"/>
        <v>50200</v>
      </c>
      <c r="D110" s="203">
        <v>50200</v>
      </c>
      <c r="E110" s="257"/>
      <c r="F110" s="257"/>
    </row>
    <row r="111" spans="1:6" s="6" customFormat="1" ht="48.75" customHeight="1">
      <c r="A111" s="713">
        <v>41055000</v>
      </c>
      <c r="B111" s="319" t="s">
        <v>449</v>
      </c>
      <c r="C111" s="202">
        <f t="shared" si="0"/>
        <v>525600</v>
      </c>
      <c r="D111" s="204">
        <v>525600</v>
      </c>
      <c r="E111" s="192"/>
      <c r="F111" s="188"/>
    </row>
    <row r="112" spans="1:6" s="6" customFormat="1" ht="15.75" customHeight="1">
      <c r="A112" s="239"/>
      <c r="B112" s="240"/>
      <c r="C112" s="202">
        <f t="shared" si="0"/>
        <v>0</v>
      </c>
      <c r="D112" s="204">
        <v>0</v>
      </c>
      <c r="E112" s="192"/>
      <c r="F112" s="188"/>
    </row>
    <row r="113" spans="1:6" s="6" customFormat="1" ht="18.75">
      <c r="A113" s="199"/>
      <c r="B113" s="198"/>
      <c r="C113" s="202">
        <f aca="true" t="shared" si="1" ref="C113:C121">D113+E113</f>
        <v>0</v>
      </c>
      <c r="D113" s="203">
        <v>0</v>
      </c>
      <c r="E113" s="192"/>
      <c r="F113" s="188"/>
    </row>
    <row r="114" spans="1:6" ht="63" hidden="1">
      <c r="A114" s="9">
        <v>41036000</v>
      </c>
      <c r="B114" s="47" t="s">
        <v>235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41036300</v>
      </c>
      <c r="B115" s="47" t="s">
        <v>232</v>
      </c>
      <c r="C115" s="185">
        <f t="shared" si="1"/>
        <v>0</v>
      </c>
      <c r="D115" s="189"/>
      <c r="E115" s="193"/>
      <c r="F115" s="189"/>
    </row>
    <row r="116" spans="1:6" ht="62.25" customHeight="1" hidden="1">
      <c r="A116" s="9">
        <v>41037000</v>
      </c>
      <c r="B116" s="47" t="s">
        <v>233</v>
      </c>
      <c r="C116" s="185">
        <f t="shared" si="1"/>
        <v>0</v>
      </c>
      <c r="D116" s="189"/>
      <c r="E116" s="193"/>
      <c r="F116" s="189"/>
    </row>
    <row r="117" spans="1:6" ht="62.25" customHeight="1" hidden="1">
      <c r="A117" s="9">
        <v>41038000</v>
      </c>
      <c r="B117" s="47" t="s">
        <v>234</v>
      </c>
      <c r="C117" s="185">
        <f t="shared" si="1"/>
        <v>0</v>
      </c>
      <c r="D117" s="189"/>
      <c r="E117" s="193"/>
      <c r="F117" s="189"/>
    </row>
    <row r="118" spans="1:6" ht="62.25" customHeight="1" hidden="1">
      <c r="A118" s="9">
        <v>41038200</v>
      </c>
      <c r="B118" s="47" t="s">
        <v>237</v>
      </c>
      <c r="C118" s="185">
        <f t="shared" si="1"/>
        <v>0</v>
      </c>
      <c r="D118" s="189"/>
      <c r="E118" s="193"/>
      <c r="F118" s="189"/>
    </row>
    <row r="119" spans="1:6" s="5" customFormat="1" ht="15" customHeight="1" hidden="1">
      <c r="A119" s="22">
        <v>43000000</v>
      </c>
      <c r="B119" s="23" t="s">
        <v>236</v>
      </c>
      <c r="C119" s="185">
        <f t="shared" si="1"/>
        <v>0</v>
      </c>
      <c r="D119" s="187"/>
      <c r="E119" s="187">
        <f>E120</f>
        <v>0</v>
      </c>
      <c r="F119" s="187">
        <f>F120</f>
        <v>0</v>
      </c>
    </row>
    <row r="120" spans="1:6" ht="31.5" hidden="1">
      <c r="A120" s="9">
        <v>43010000</v>
      </c>
      <c r="B120" s="21" t="s">
        <v>127</v>
      </c>
      <c r="C120" s="185">
        <f t="shared" si="1"/>
        <v>0</v>
      </c>
      <c r="D120" s="189"/>
      <c r="E120" s="189">
        <v>0</v>
      </c>
      <c r="F120" s="189">
        <f>E120</f>
        <v>0</v>
      </c>
    </row>
    <row r="121" spans="1:6" s="29" customFormat="1" ht="18" customHeight="1">
      <c r="A121" s="26"/>
      <c r="B121" s="39" t="s">
        <v>128</v>
      </c>
      <c r="C121" s="847">
        <f t="shared" si="1"/>
        <v>209420735.8</v>
      </c>
      <c r="D121" s="212">
        <f>D90+D91</f>
        <v>206770535.8</v>
      </c>
      <c r="E121" s="212">
        <f>E90+E91</f>
        <v>2650200</v>
      </c>
      <c r="F121" s="212">
        <f>F90</f>
        <v>0</v>
      </c>
    </row>
    <row r="122" spans="1:6" ht="15.75" customHeight="1">
      <c r="A122" s="12"/>
      <c r="B122" s="40"/>
      <c r="C122" s="40"/>
      <c r="D122" s="60" t="s">
        <v>372</v>
      </c>
      <c r="E122" s="60"/>
      <c r="F122" s="60"/>
    </row>
    <row r="123" spans="1:6" ht="15.75" customHeight="1">
      <c r="A123" s="12"/>
      <c r="B123" s="40"/>
      <c r="C123" s="40"/>
      <c r="D123" s="60" t="s">
        <v>372</v>
      </c>
      <c r="E123" s="61"/>
      <c r="F123" s="60"/>
    </row>
    <row r="124" spans="1:6" ht="22.5" customHeight="1">
      <c r="A124" s="13"/>
      <c r="B124" s="17" t="s">
        <v>383</v>
      </c>
      <c r="C124" s="17"/>
      <c r="D124" s="60"/>
      <c r="E124" s="31" t="s">
        <v>213</v>
      </c>
      <c r="F124" s="60"/>
    </row>
    <row r="125" spans="1:6" ht="18.75">
      <c r="A125" s="15"/>
      <c r="B125" s="43"/>
      <c r="C125" s="4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1:6" ht="12.75">
      <c r="A135" s="62"/>
      <c r="B135" s="63"/>
      <c r="C135" s="63"/>
      <c r="D135" s="60"/>
      <c r="E135" s="60"/>
      <c r="F135" s="60"/>
    </row>
    <row r="136" spans="1:6" ht="12.75">
      <c r="A136" s="62"/>
      <c r="B136" s="63"/>
      <c r="C136" s="63"/>
      <c r="D136" s="60"/>
      <c r="E136" s="60"/>
      <c r="F136" s="60"/>
    </row>
    <row r="137" spans="1:6" ht="12.75">
      <c r="A137" s="62"/>
      <c r="B137" s="63"/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  <row r="151" spans="3:6" ht="12.75">
      <c r="C151" s="63"/>
      <c r="D151" s="60"/>
      <c r="E151" s="60"/>
      <c r="F151" s="60"/>
    </row>
    <row r="152" spans="3:6" ht="12.75">
      <c r="C152" s="63"/>
      <c r="D152" s="60"/>
      <c r="E152" s="60"/>
      <c r="F152" s="60"/>
    </row>
    <row r="153" spans="3:6" ht="12.75">
      <c r="C153" s="63"/>
      <c r="D153" s="60"/>
      <c r="E153" s="60"/>
      <c r="F153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6" max="6" man="1"/>
    <brk id="9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70" t="s">
        <v>857</v>
      </c>
      <c r="F1" s="870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71" t="s">
        <v>481</v>
      </c>
      <c r="B3" s="871"/>
      <c r="C3" s="871"/>
      <c r="D3" s="871"/>
      <c r="E3" s="871"/>
      <c r="F3" s="871"/>
    </row>
    <row r="4" spans="1:2" ht="18" customHeight="1">
      <c r="A4" s="872">
        <v>25539000000</v>
      </c>
      <c r="B4" s="872"/>
    </row>
    <row r="5" spans="1:6" ht="18.75" customHeight="1">
      <c r="A5" s="868" t="s">
        <v>315</v>
      </c>
      <c r="B5" s="869"/>
      <c r="F5" s="728" t="s">
        <v>384</v>
      </c>
    </row>
    <row r="6" spans="1:6" s="585" customFormat="1" ht="18.75">
      <c r="A6" s="864" t="s">
        <v>373</v>
      </c>
      <c r="B6" s="864" t="s">
        <v>542</v>
      </c>
      <c r="C6" s="865" t="s">
        <v>627</v>
      </c>
      <c r="D6" s="864" t="s">
        <v>110</v>
      </c>
      <c r="E6" s="864" t="s">
        <v>111</v>
      </c>
      <c r="F6" s="864"/>
    </row>
    <row r="7" spans="1:6" s="585" customFormat="1" ht="18" customHeight="1">
      <c r="A7" s="864"/>
      <c r="B7" s="864"/>
      <c r="C7" s="866"/>
      <c r="D7" s="864"/>
      <c r="E7" s="864" t="s">
        <v>627</v>
      </c>
      <c r="F7" s="864" t="s">
        <v>374</v>
      </c>
    </row>
    <row r="8" spans="1:6" s="585" customFormat="1" ht="19.5" customHeight="1">
      <c r="A8" s="864"/>
      <c r="B8" s="864"/>
      <c r="C8" s="867"/>
      <c r="D8" s="864"/>
      <c r="E8" s="864"/>
      <c r="F8" s="864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375</v>
      </c>
      <c r="C10" s="69"/>
      <c r="D10" s="70" t="s">
        <v>376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377</v>
      </c>
      <c r="C11" s="69"/>
      <c r="D11" s="70" t="s">
        <v>376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378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379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380</v>
      </c>
      <c r="C14" s="69"/>
      <c r="D14" s="70" t="s">
        <v>376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723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375</v>
      </c>
      <c r="C16" s="540">
        <f>D16+E16</f>
        <v>8172084.63</v>
      </c>
      <c r="D16" s="541">
        <v>1720310</v>
      </c>
      <c r="E16" s="540">
        <v>6451774.63</v>
      </c>
      <c r="F16" s="540">
        <v>6451774.63</v>
      </c>
    </row>
    <row r="17" spans="1:6" s="72" customFormat="1" ht="32.25" customHeight="1">
      <c r="A17" s="68">
        <v>208000</v>
      </c>
      <c r="B17" s="720" t="s">
        <v>377</v>
      </c>
      <c r="C17" s="849">
        <f>D17+E17</f>
        <v>8172084.63</v>
      </c>
      <c r="D17" s="541">
        <v>1720310</v>
      </c>
      <c r="E17" s="540">
        <v>6451774.63</v>
      </c>
      <c r="F17" s="540">
        <v>6529303.63</v>
      </c>
    </row>
    <row r="18" spans="1:6" s="72" customFormat="1" ht="23.25" customHeight="1">
      <c r="A18" s="73">
        <v>208100</v>
      </c>
      <c r="B18" s="74" t="s">
        <v>378</v>
      </c>
      <c r="C18" s="848">
        <f>D18+E18</f>
        <v>8172084.63</v>
      </c>
      <c r="D18" s="542">
        <v>7631084.63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379</v>
      </c>
      <c r="C19" s="542">
        <f>D19+E19</f>
        <v>0</v>
      </c>
      <c r="D19" s="712">
        <v>-5910774.63</v>
      </c>
      <c r="E19" s="712">
        <v>5910774.63</v>
      </c>
      <c r="F19" s="712">
        <v>5910774.63</v>
      </c>
    </row>
    <row r="20" spans="1:6" ht="18.75" customHeight="1">
      <c r="A20" s="68"/>
      <c r="B20" s="69" t="s">
        <v>725</v>
      </c>
      <c r="C20" s="540">
        <f>D20+E20</f>
        <v>8172084.63</v>
      </c>
      <c r="D20" s="541">
        <v>1720310</v>
      </c>
      <c r="E20" s="540">
        <v>6451774.63</v>
      </c>
      <c r="F20" s="540">
        <v>6451774.63</v>
      </c>
    </row>
    <row r="21" spans="1:6" ht="24" customHeight="1">
      <c r="A21" s="68"/>
      <c r="B21" s="69" t="s">
        <v>724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381</v>
      </c>
      <c r="C22" s="540">
        <f>D22+E22</f>
        <v>8172084.63</v>
      </c>
      <c r="D22" s="541">
        <v>1720310</v>
      </c>
      <c r="E22" s="540">
        <v>6451774.63</v>
      </c>
      <c r="F22" s="540">
        <v>6451774.63</v>
      </c>
    </row>
    <row r="23" spans="1:6" ht="24" customHeight="1">
      <c r="A23" s="68">
        <v>602000</v>
      </c>
      <c r="B23" s="720" t="s">
        <v>382</v>
      </c>
      <c r="C23" s="540">
        <f>D23+E23</f>
        <v>8132084.63</v>
      </c>
      <c r="D23" s="541">
        <v>1680310</v>
      </c>
      <c r="E23" s="540">
        <v>6451774.63</v>
      </c>
      <c r="F23" s="540">
        <v>6451774.63</v>
      </c>
    </row>
    <row r="24" spans="1:6" ht="18.75">
      <c r="A24" s="73">
        <v>602100</v>
      </c>
      <c r="B24" s="74" t="s">
        <v>378</v>
      </c>
      <c r="C24" s="542">
        <f>D24+E24</f>
        <v>8172084.63</v>
      </c>
      <c r="D24" s="542">
        <v>7631084.63</v>
      </c>
      <c r="E24" s="542">
        <v>541000</v>
      </c>
      <c r="F24" s="806">
        <v>541000</v>
      </c>
    </row>
    <row r="25" spans="1:6" ht="38.25" customHeight="1">
      <c r="A25" s="76">
        <v>602400</v>
      </c>
      <c r="B25" s="74" t="s">
        <v>379</v>
      </c>
      <c r="C25" s="542">
        <f>D25+E25</f>
        <v>0</v>
      </c>
      <c r="D25" s="712">
        <v>-5910774.63</v>
      </c>
      <c r="E25" s="712">
        <v>5910774.63</v>
      </c>
      <c r="F25" s="712">
        <v>5910774.63</v>
      </c>
    </row>
    <row r="26" spans="1:6" ht="18.75" customHeight="1">
      <c r="A26" s="68"/>
      <c r="B26" s="69" t="s">
        <v>725</v>
      </c>
      <c r="C26" s="540">
        <f>D26+E26</f>
        <v>8172084.63</v>
      </c>
      <c r="D26" s="541">
        <v>1720310</v>
      </c>
      <c r="E26" s="540">
        <v>6451774.63</v>
      </c>
      <c r="F26" s="540">
        <v>6451774.63</v>
      </c>
    </row>
    <row r="27" ht="4.5" customHeight="1"/>
    <row r="29" spans="2:5" ht="18" customHeight="1">
      <c r="B29" s="77" t="s">
        <v>383</v>
      </c>
      <c r="C29" s="77"/>
      <c r="D29" s="77"/>
      <c r="E29" s="77" t="s">
        <v>213</v>
      </c>
    </row>
    <row r="30" ht="2.25" customHeight="1" hidden="1"/>
  </sheetData>
  <sheetProtection/>
  <mergeCells count="11"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  <mergeCell ref="A6:A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8"/>
  <sheetViews>
    <sheetView showZeros="0" tabSelected="1" zoomScale="50" zoomScaleNormal="50" zoomScaleSheetLayoutView="50" workbookViewId="0" topLeftCell="A1">
      <pane xSplit="1" ySplit="8" topLeftCell="C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3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21.42187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73" t="s">
        <v>858</v>
      </c>
      <c r="Q1" s="873"/>
      <c r="R1" s="873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80"/>
      <c r="P2" s="880"/>
      <c r="Q2" s="880"/>
      <c r="R2" s="880"/>
    </row>
    <row r="3" spans="1:18" ht="49.5" customHeight="1">
      <c r="A3" s="338"/>
      <c r="B3" s="875" t="s">
        <v>482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340"/>
    </row>
    <row r="4" spans="1:18" ht="24" customHeight="1">
      <c r="A4" s="338"/>
      <c r="B4" s="877">
        <v>25539000000</v>
      </c>
      <c r="C4" s="877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78" t="s">
        <v>315</v>
      </c>
      <c r="C5" s="87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384</v>
      </c>
    </row>
    <row r="6" spans="1:18" ht="72" customHeight="1">
      <c r="A6" s="884"/>
      <c r="B6" s="876" t="s">
        <v>634</v>
      </c>
      <c r="C6" s="876" t="s">
        <v>625</v>
      </c>
      <c r="D6" s="885" t="s">
        <v>635</v>
      </c>
      <c r="E6" s="881" t="s">
        <v>624</v>
      </c>
      <c r="F6" s="882" t="s">
        <v>110</v>
      </c>
      <c r="G6" s="882"/>
      <c r="H6" s="882"/>
      <c r="I6" s="882"/>
      <c r="J6" s="882"/>
      <c r="K6" s="882" t="s">
        <v>111</v>
      </c>
      <c r="L6" s="882"/>
      <c r="M6" s="882"/>
      <c r="N6" s="882"/>
      <c r="O6" s="882"/>
      <c r="P6" s="882"/>
      <c r="Q6" s="882"/>
      <c r="R6" s="874" t="s">
        <v>325</v>
      </c>
    </row>
    <row r="7" spans="1:18" ht="21" customHeight="1">
      <c r="A7" s="884"/>
      <c r="B7" s="876"/>
      <c r="C7" s="876"/>
      <c r="D7" s="886"/>
      <c r="E7" s="881"/>
      <c r="F7" s="882" t="s">
        <v>627</v>
      </c>
      <c r="G7" s="882" t="s">
        <v>385</v>
      </c>
      <c r="H7" s="874" t="s">
        <v>386</v>
      </c>
      <c r="I7" s="874"/>
      <c r="J7" s="874" t="s">
        <v>387</v>
      </c>
      <c r="K7" s="882" t="s">
        <v>627</v>
      </c>
      <c r="L7" s="874" t="s">
        <v>89</v>
      </c>
      <c r="M7" s="874"/>
      <c r="N7" s="883" t="s">
        <v>385</v>
      </c>
      <c r="O7" s="874" t="s">
        <v>386</v>
      </c>
      <c r="P7" s="874"/>
      <c r="Q7" s="874" t="s">
        <v>387</v>
      </c>
      <c r="R7" s="874"/>
    </row>
    <row r="8" spans="1:18" ht="210.75" customHeight="1">
      <c r="A8" s="884"/>
      <c r="B8" s="876"/>
      <c r="C8" s="876"/>
      <c r="D8" s="887"/>
      <c r="E8" s="881"/>
      <c r="F8" s="882"/>
      <c r="G8" s="882"/>
      <c r="H8" s="342" t="s">
        <v>388</v>
      </c>
      <c r="I8" s="342" t="s">
        <v>389</v>
      </c>
      <c r="J8" s="874"/>
      <c r="K8" s="882"/>
      <c r="L8" s="342" t="s">
        <v>90</v>
      </c>
      <c r="M8" s="733" t="s">
        <v>91</v>
      </c>
      <c r="N8" s="883"/>
      <c r="O8" s="342" t="s">
        <v>388</v>
      </c>
      <c r="P8" s="342" t="s">
        <v>389</v>
      </c>
      <c r="Q8" s="874"/>
      <c r="R8" s="874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391</v>
      </c>
      <c r="C10" s="349"/>
      <c r="D10" s="349"/>
      <c r="E10" s="135" t="s">
        <v>390</v>
      </c>
      <c r="F10" s="628">
        <f>F11</f>
        <v>62041537</v>
      </c>
      <c r="G10" s="628">
        <f aca="true" t="shared" si="0" ref="G10:Q10">G11</f>
        <v>62041537</v>
      </c>
      <c r="H10" s="628">
        <f t="shared" si="0"/>
        <v>32709753</v>
      </c>
      <c r="I10" s="628">
        <f t="shared" si="0"/>
        <v>1635150</v>
      </c>
      <c r="J10" s="628">
        <f t="shared" si="0"/>
        <v>0</v>
      </c>
      <c r="K10" s="628">
        <f t="shared" si="0"/>
        <v>5099237</v>
      </c>
      <c r="L10" s="628">
        <f t="shared" si="0"/>
        <v>4464137</v>
      </c>
      <c r="M10" s="628">
        <f t="shared" si="0"/>
        <v>4373137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4464137</v>
      </c>
      <c r="R10" s="801">
        <f aca="true" t="shared" si="1" ref="R10:R87">F10+K10</f>
        <v>67140774</v>
      </c>
    </row>
    <row r="11" spans="1:18" s="347" customFormat="1" ht="30" customHeight="1">
      <c r="A11" s="351"/>
      <c r="B11" s="137" t="s">
        <v>63</v>
      </c>
      <c r="C11" s="137"/>
      <c r="D11" s="137"/>
      <c r="E11" s="349" t="s">
        <v>390</v>
      </c>
      <c r="F11" s="628">
        <f>F12+F20+F31+F36+F54+F59+F66+F72+F42+F40+F63+F16+F69+F49+F51+F61</f>
        <v>62041537</v>
      </c>
      <c r="G11" s="801">
        <f aca="true" t="shared" si="2" ref="G11:G27">F11-J11</f>
        <v>62041537</v>
      </c>
      <c r="H11" s="628">
        <f>H12+H20+H31+H36+H54+H59+H66+H72+H42+H40+H63+H16+H69+H49+H51</f>
        <v>32709753</v>
      </c>
      <c r="I11" s="628">
        <f>I12+I20+I31+I36+I54+I59+I66+I72+I42+I40+I63+I16+I69+I49+I51</f>
        <v>1635150</v>
      </c>
      <c r="J11" s="628">
        <f>J12+J20+J31+J36+J54+J59+J66+J72+J42+J40</f>
        <v>0</v>
      </c>
      <c r="K11" s="628">
        <f>K12+K20+K31+K36+K54+K59+K66+K72+K42+K40+K63+K16+K69+K49+K51</f>
        <v>5099237</v>
      </c>
      <c r="L11" s="628">
        <f>L12+L20+L31+L36+L54+L59+L66+L72+L42+L40+L63+L16+L69+L49+L51</f>
        <v>4464137</v>
      </c>
      <c r="M11" s="628">
        <f>M12+M20+M31+M36+M54+M59+M66+M72+M42+M40+M63+M16+M69+M49+M51</f>
        <v>4373137</v>
      </c>
      <c r="N11" s="628">
        <f>K11-Q11</f>
        <v>635100</v>
      </c>
      <c r="O11" s="628">
        <f>O12+O20+O31+O36+O54+O59+O66+O72+O42+O40+O63+O16+O69+O49+O51</f>
        <v>80000</v>
      </c>
      <c r="P11" s="628">
        <f>P12+P20+P31+P36+P54+P59+P66+P72+P42+P40+P63+P16+P69+P49+P51</f>
        <v>0</v>
      </c>
      <c r="Q11" s="628">
        <f>Q12+Q20+Q31+Q36+Q54+Q59+Q66+Q72+Q42+Q40+Q63+Q16+Q69+Q49+Q51</f>
        <v>4464137</v>
      </c>
      <c r="R11" s="801">
        <f t="shared" si="1"/>
        <v>67140774</v>
      </c>
    </row>
    <row r="12" spans="1:18" s="347" customFormat="1" ht="27" customHeight="1">
      <c r="A12" s="351"/>
      <c r="B12" s="352" t="s">
        <v>58</v>
      </c>
      <c r="C12" s="353" t="s">
        <v>59</v>
      </c>
      <c r="D12" s="354" t="s">
        <v>58</v>
      </c>
      <c r="E12" s="355" t="s">
        <v>6</v>
      </c>
      <c r="F12" s="620">
        <f>F13+F14+F15</f>
        <v>28406913</v>
      </c>
      <c r="G12" s="620">
        <f t="shared" si="2"/>
        <v>28406913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28456913</v>
      </c>
    </row>
    <row r="13" spans="1:22" ht="129" customHeight="1">
      <c r="A13" s="356"/>
      <c r="B13" s="357" t="s">
        <v>608</v>
      </c>
      <c r="C13" s="357" t="s">
        <v>611</v>
      </c>
      <c r="D13" s="357" t="s">
        <v>392</v>
      </c>
      <c r="E13" s="358" t="s">
        <v>287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578</v>
      </c>
      <c r="C14" s="361" t="s">
        <v>813</v>
      </c>
      <c r="D14" s="357" t="s">
        <v>401</v>
      </c>
      <c r="E14" s="358" t="s">
        <v>579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556</v>
      </c>
      <c r="C15" s="365" t="s">
        <v>557</v>
      </c>
      <c r="D15" s="452" t="s">
        <v>610</v>
      </c>
      <c r="E15" s="358" t="s">
        <v>558</v>
      </c>
      <c r="F15" s="610">
        <v>1323658</v>
      </c>
      <c r="G15" s="610">
        <f t="shared" si="2"/>
        <v>1323658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1323658</v>
      </c>
      <c r="T15" s="360"/>
    </row>
    <row r="16" spans="1:20" s="347" customFormat="1" ht="30" customHeight="1">
      <c r="A16" s="351"/>
      <c r="B16" s="353"/>
      <c r="C16" s="362" t="s">
        <v>339</v>
      </c>
      <c r="D16" s="456"/>
      <c r="E16" s="355" t="s">
        <v>338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138</v>
      </c>
      <c r="C17" s="365" t="s">
        <v>139</v>
      </c>
      <c r="D17" s="452" t="s">
        <v>140</v>
      </c>
      <c r="E17" s="358" t="s">
        <v>143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141</v>
      </c>
      <c r="C18" s="365" t="s">
        <v>215</v>
      </c>
      <c r="D18" s="452" t="s">
        <v>142</v>
      </c>
      <c r="E18" s="358" t="s">
        <v>214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141</v>
      </c>
      <c r="C19" s="365" t="s">
        <v>215</v>
      </c>
      <c r="D19" s="452" t="s">
        <v>142</v>
      </c>
      <c r="E19" s="382" t="s">
        <v>485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</v>
      </c>
      <c r="C20" s="362" t="s">
        <v>16</v>
      </c>
      <c r="D20" s="363" t="s">
        <v>58</v>
      </c>
      <c r="E20" s="390" t="s">
        <v>15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403</v>
      </c>
      <c r="C21" s="362" t="s">
        <v>402</v>
      </c>
      <c r="D21" s="352" t="s">
        <v>58</v>
      </c>
      <c r="E21" s="390" t="s">
        <v>404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619</v>
      </c>
      <c r="C22" s="369" t="s">
        <v>620</v>
      </c>
      <c r="D22" s="369" t="s">
        <v>22</v>
      </c>
      <c r="E22" s="367" t="s">
        <v>630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64</v>
      </c>
      <c r="C23" s="399" t="s">
        <v>61</v>
      </c>
      <c r="D23" s="352" t="s">
        <v>58</v>
      </c>
      <c r="E23" s="638" t="s">
        <v>65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67</v>
      </c>
      <c r="C24" s="369" t="s">
        <v>62</v>
      </c>
      <c r="D24" s="369" t="s">
        <v>594</v>
      </c>
      <c r="E24" s="372" t="s">
        <v>66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727</v>
      </c>
      <c r="C25" s="369" t="s">
        <v>728</v>
      </c>
      <c r="D25" s="376" t="s">
        <v>729</v>
      </c>
      <c r="E25" s="372" t="s">
        <v>730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727</v>
      </c>
      <c r="C27" s="379" t="s">
        <v>728</v>
      </c>
      <c r="D27" s="639" t="s">
        <v>729</v>
      </c>
      <c r="E27" s="380" t="s">
        <v>730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456</v>
      </c>
      <c r="C29" s="379" t="s">
        <v>457</v>
      </c>
      <c r="D29" s="352" t="s">
        <v>58</v>
      </c>
      <c r="E29" s="380" t="s">
        <v>412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458</v>
      </c>
      <c r="C30" s="369" t="s">
        <v>459</v>
      </c>
      <c r="D30" s="366">
        <v>1090</v>
      </c>
      <c r="E30" s="372" t="s">
        <v>461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</v>
      </c>
      <c r="C31" s="379" t="s">
        <v>17</v>
      </c>
      <c r="D31" s="352" t="s">
        <v>58</v>
      </c>
      <c r="E31" s="380" t="s">
        <v>18</v>
      </c>
      <c r="F31" s="617">
        <f>F32+F33+F38</f>
        <v>8291715</v>
      </c>
      <c r="G31" s="617">
        <f aca="true" t="shared" si="7" ref="G31:P31">G32+G33+G38</f>
        <v>8291715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8837715</v>
      </c>
    </row>
    <row r="32" spans="1:18" ht="85.5" customHeight="1">
      <c r="A32" s="356"/>
      <c r="B32" s="364" t="s">
        <v>641</v>
      </c>
      <c r="C32" s="369" t="s">
        <v>642</v>
      </c>
      <c r="D32" s="381" t="s">
        <v>395</v>
      </c>
      <c r="E32" s="372" t="s">
        <v>643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550</v>
      </c>
      <c r="C33" s="369" t="s">
        <v>288</v>
      </c>
      <c r="D33" s="369" t="s">
        <v>395</v>
      </c>
      <c r="E33" s="382" t="s">
        <v>560</v>
      </c>
      <c r="F33" s="616">
        <v>6451715</v>
      </c>
      <c r="G33" s="610">
        <f>F33-J33</f>
        <v>6451715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6747715</v>
      </c>
    </row>
    <row r="34" spans="1:18" ht="40.5" hidden="1">
      <c r="A34" s="356"/>
      <c r="B34" s="383">
        <v>100102</v>
      </c>
      <c r="C34" s="384" t="s">
        <v>393</v>
      </c>
      <c r="D34" s="384"/>
      <c r="E34" s="385" t="s">
        <v>394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396</v>
      </c>
      <c r="D35" s="386"/>
      <c r="E35" s="387" t="s">
        <v>397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</v>
      </c>
      <c r="C36" s="379" t="s">
        <v>561</v>
      </c>
      <c r="D36" s="354" t="s">
        <v>58</v>
      </c>
      <c r="E36" s="388" t="s">
        <v>562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580</v>
      </c>
      <c r="C37" s="369" t="s">
        <v>581</v>
      </c>
      <c r="D37" s="369" t="s">
        <v>396</v>
      </c>
      <c r="E37" s="382" t="s">
        <v>582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644</v>
      </c>
      <c r="C38" s="379" t="s">
        <v>645</v>
      </c>
      <c r="D38" s="591" t="s">
        <v>58</v>
      </c>
      <c r="E38" s="388" t="s">
        <v>646</v>
      </c>
      <c r="F38" s="617">
        <f>F39</f>
        <v>640000</v>
      </c>
      <c r="G38" s="620">
        <f>F38-J38</f>
        <v>640000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640000</v>
      </c>
    </row>
    <row r="39" spans="1:18" ht="169.5" customHeight="1">
      <c r="A39" s="356"/>
      <c r="B39" s="368" t="s">
        <v>647</v>
      </c>
      <c r="C39" s="369" t="s">
        <v>648</v>
      </c>
      <c r="D39" s="369" t="s">
        <v>649</v>
      </c>
      <c r="E39" s="382" t="s">
        <v>177</v>
      </c>
      <c r="F39" s="616">
        <v>640000</v>
      </c>
      <c r="G39" s="610">
        <f>F39-J39</f>
        <v>640000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640000</v>
      </c>
    </row>
    <row r="40" spans="1:18" ht="40.5" hidden="1">
      <c r="A40" s="356"/>
      <c r="B40" s="354" t="s">
        <v>58</v>
      </c>
      <c r="C40" s="379" t="s">
        <v>346</v>
      </c>
      <c r="D40" s="354" t="s">
        <v>58</v>
      </c>
      <c r="E40" s="388" t="s">
        <v>347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348</v>
      </c>
      <c r="C41" s="369" t="s">
        <v>349</v>
      </c>
      <c r="D41" s="369" t="s">
        <v>350</v>
      </c>
      <c r="E41" s="382" t="s">
        <v>351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</v>
      </c>
      <c r="C42" s="379" t="s">
        <v>561</v>
      </c>
      <c r="D42" s="354" t="s">
        <v>58</v>
      </c>
      <c r="E42" s="388" t="s">
        <v>562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580</v>
      </c>
      <c r="C43" s="369" t="s">
        <v>581</v>
      </c>
      <c r="D43" s="369" t="s">
        <v>396</v>
      </c>
      <c r="E43" s="382" t="s">
        <v>582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</v>
      </c>
      <c r="C44" s="379" t="s">
        <v>561</v>
      </c>
      <c r="D44" s="354" t="s">
        <v>58</v>
      </c>
      <c r="E44" s="388" t="s">
        <v>562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581</v>
      </c>
      <c r="D45" s="369" t="s">
        <v>396</v>
      </c>
      <c r="E45" s="382" t="s">
        <v>582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506</v>
      </c>
      <c r="C47" s="379" t="s">
        <v>507</v>
      </c>
      <c r="D47" s="536"/>
      <c r="E47" s="388" t="s">
        <v>508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498</v>
      </c>
      <c r="C48" s="369" t="s">
        <v>501</v>
      </c>
      <c r="D48" s="522" t="s">
        <v>393</v>
      </c>
      <c r="E48" s="382" t="s">
        <v>502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58</v>
      </c>
      <c r="C49" s="379" t="s">
        <v>346</v>
      </c>
      <c r="D49" s="389" t="s">
        <v>58</v>
      </c>
      <c r="E49" s="388" t="s">
        <v>347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348</v>
      </c>
      <c r="C50" s="369" t="s">
        <v>349</v>
      </c>
      <c r="D50" s="522" t="s">
        <v>178</v>
      </c>
      <c r="E50" s="382" t="s">
        <v>351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199</v>
      </c>
      <c r="C51" s="379" t="s">
        <v>561</v>
      </c>
      <c r="D51" s="536"/>
      <c r="E51" s="388" t="s">
        <v>562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2796524</v>
      </c>
      <c r="L51" s="617">
        <f aca="true" t="shared" si="13" ref="L51:Q51">L52+L53</f>
        <v>2796524</v>
      </c>
      <c r="M51" s="617">
        <f t="shared" si="13"/>
        <v>2796524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2796524</v>
      </c>
      <c r="R51" s="606">
        <f t="shared" si="1"/>
        <v>2796524</v>
      </c>
    </row>
    <row r="52" spans="1:18" ht="39" customHeight="1">
      <c r="A52" s="356"/>
      <c r="B52" s="369" t="s">
        <v>196</v>
      </c>
      <c r="C52" s="369" t="s">
        <v>197</v>
      </c>
      <c r="D52" s="522" t="s">
        <v>396</v>
      </c>
      <c r="E52" s="382" t="s">
        <v>198</v>
      </c>
      <c r="F52" s="616"/>
      <c r="G52" s="610">
        <f t="shared" si="11"/>
        <v>0</v>
      </c>
      <c r="H52" s="616"/>
      <c r="I52" s="616"/>
      <c r="J52" s="616"/>
      <c r="K52" s="616">
        <v>1126714</v>
      </c>
      <c r="L52" s="616">
        <v>1126714</v>
      </c>
      <c r="M52" s="616">
        <v>1126714</v>
      </c>
      <c r="N52" s="616"/>
      <c r="O52" s="616"/>
      <c r="P52" s="616"/>
      <c r="Q52" s="616">
        <v>1126714</v>
      </c>
      <c r="R52" s="612">
        <f t="shared" si="1"/>
        <v>1126714</v>
      </c>
    </row>
    <row r="53" spans="1:18" ht="39" customHeight="1">
      <c r="A53" s="356"/>
      <c r="B53" s="369" t="s">
        <v>499</v>
      </c>
      <c r="C53" s="369" t="s">
        <v>503</v>
      </c>
      <c r="D53" s="522" t="s">
        <v>396</v>
      </c>
      <c r="E53" s="382" t="s">
        <v>504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58</v>
      </c>
      <c r="C54" s="379" t="s">
        <v>7</v>
      </c>
      <c r="D54" s="389" t="s">
        <v>58</v>
      </c>
      <c r="E54" s="390" t="s">
        <v>563</v>
      </c>
      <c r="F54" s="617">
        <f>F55+F57</f>
        <v>2424527</v>
      </c>
      <c r="G54" s="617">
        <f aca="true" t="shared" si="14" ref="G54:Q54">G56+G58</f>
        <v>2424527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2474140</v>
      </c>
    </row>
    <row r="55" spans="1:18" ht="40.5">
      <c r="A55" s="356"/>
      <c r="B55" s="364" t="s">
        <v>565</v>
      </c>
      <c r="C55" s="391" t="s">
        <v>564</v>
      </c>
      <c r="D55" s="366" t="s">
        <v>58</v>
      </c>
      <c r="E55" s="367" t="s">
        <v>566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567</v>
      </c>
      <c r="C56" s="393" t="s">
        <v>568</v>
      </c>
      <c r="D56" s="393" t="s">
        <v>68</v>
      </c>
      <c r="E56" s="394" t="s">
        <v>69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259</v>
      </c>
      <c r="C57" s="589" t="s">
        <v>260</v>
      </c>
      <c r="D57" s="591" t="s">
        <v>58</v>
      </c>
      <c r="E57" s="505" t="s">
        <v>261</v>
      </c>
      <c r="F57" s="617">
        <f>F58</f>
        <v>1524527</v>
      </c>
      <c r="G57" s="620">
        <f>F57-J57</f>
        <v>1524527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1574140</v>
      </c>
    </row>
    <row r="58" spans="1:18" ht="68.25" customHeight="1">
      <c r="A58" s="356"/>
      <c r="B58" s="395" t="s">
        <v>255</v>
      </c>
      <c r="C58" s="391" t="s">
        <v>256</v>
      </c>
      <c r="D58" s="396" t="s">
        <v>398</v>
      </c>
      <c r="E58" s="382" t="s">
        <v>257</v>
      </c>
      <c r="F58" s="616">
        <v>1524527</v>
      </c>
      <c r="G58" s="610">
        <f>F58-J58</f>
        <v>1524527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1574140</v>
      </c>
    </row>
    <row r="59" spans="1:18" ht="39.75" customHeight="1" hidden="1">
      <c r="A59" s="356"/>
      <c r="B59" s="354" t="s">
        <v>58</v>
      </c>
      <c r="C59" s="397" t="s">
        <v>569</v>
      </c>
      <c r="D59" s="354" t="s">
        <v>58</v>
      </c>
      <c r="E59" s="390" t="s">
        <v>570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571</v>
      </c>
      <c r="C60" s="391" t="s">
        <v>572</v>
      </c>
      <c r="D60" s="396" t="s">
        <v>399</v>
      </c>
      <c r="E60" s="382" t="s">
        <v>70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 t="s">
        <v>842</v>
      </c>
      <c r="C61" s="397" t="s">
        <v>843</v>
      </c>
      <c r="D61" s="455"/>
      <c r="E61" s="388" t="s">
        <v>844</v>
      </c>
      <c r="F61" s="373">
        <f>F62</f>
        <v>6053485</v>
      </c>
      <c r="G61" s="610">
        <f>F61-J61</f>
        <v>6053485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612">
        <f t="shared" si="1"/>
        <v>6053485</v>
      </c>
    </row>
    <row r="62" spans="1:18" ht="84" customHeight="1">
      <c r="A62" s="356"/>
      <c r="B62" s="395" t="s">
        <v>845</v>
      </c>
      <c r="C62" s="391" t="s">
        <v>847</v>
      </c>
      <c r="D62" s="396" t="s">
        <v>848</v>
      </c>
      <c r="E62" s="382" t="s">
        <v>849</v>
      </c>
      <c r="F62" s="373">
        <v>6053485</v>
      </c>
      <c r="G62" s="610">
        <f>F62-J62</f>
        <v>6053485</v>
      </c>
      <c r="H62" s="377"/>
      <c r="I62" s="377"/>
      <c r="J62" s="377"/>
      <c r="K62" s="373"/>
      <c r="L62" s="373"/>
      <c r="M62" s="373"/>
      <c r="N62" s="373"/>
      <c r="O62" s="373"/>
      <c r="P62" s="373"/>
      <c r="Q62" s="373"/>
      <c r="R62" s="612">
        <f t="shared" si="1"/>
        <v>6053485</v>
      </c>
    </row>
    <row r="63" spans="1:18" s="347" customFormat="1" ht="42" customHeight="1">
      <c r="A63" s="351"/>
      <c r="B63" s="454" t="s">
        <v>846</v>
      </c>
      <c r="C63" s="397" t="s">
        <v>569</v>
      </c>
      <c r="D63" s="455"/>
      <c r="E63" s="388" t="s">
        <v>136</v>
      </c>
      <c r="F63" s="617">
        <f>F64+F65</f>
        <v>55720</v>
      </c>
      <c r="G63" s="620">
        <f aca="true" t="shared" si="18" ref="G63:G71">F63-J63</f>
        <v>55720</v>
      </c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06">
        <f t="shared" si="1"/>
        <v>55720</v>
      </c>
    </row>
    <row r="64" spans="1:18" s="347" customFormat="1" ht="42" customHeight="1">
      <c r="A64" s="351"/>
      <c r="B64" s="395" t="s">
        <v>571</v>
      </c>
      <c r="C64" s="391" t="s">
        <v>572</v>
      </c>
      <c r="D64" s="396" t="s">
        <v>399</v>
      </c>
      <c r="E64" s="382" t="s">
        <v>70</v>
      </c>
      <c r="F64" s="616">
        <v>30000</v>
      </c>
      <c r="G64" s="610">
        <f t="shared" si="18"/>
        <v>30000</v>
      </c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2">
        <f t="shared" si="1"/>
        <v>30000</v>
      </c>
    </row>
    <row r="65" spans="1:18" ht="42" customHeight="1">
      <c r="A65" s="356"/>
      <c r="B65" s="395" t="s">
        <v>134</v>
      </c>
      <c r="C65" s="391" t="s">
        <v>135</v>
      </c>
      <c r="D65" s="396" t="s">
        <v>355</v>
      </c>
      <c r="E65" s="382" t="s">
        <v>137</v>
      </c>
      <c r="F65" s="616">
        <v>25720</v>
      </c>
      <c r="G65" s="610">
        <f t="shared" si="18"/>
        <v>25720</v>
      </c>
      <c r="H65" s="616"/>
      <c r="I65" s="616"/>
      <c r="J65" s="616"/>
      <c r="K65" s="617"/>
      <c r="L65" s="617"/>
      <c r="M65" s="617"/>
      <c r="N65" s="617"/>
      <c r="O65" s="617"/>
      <c r="P65" s="617"/>
      <c r="Q65" s="617"/>
      <c r="R65" s="612">
        <f t="shared" si="1"/>
        <v>25720</v>
      </c>
    </row>
    <row r="66" spans="1:18" ht="62.25" customHeight="1">
      <c r="A66" s="356"/>
      <c r="B66" s="354" t="s">
        <v>58</v>
      </c>
      <c r="C66" s="397" t="s">
        <v>573</v>
      </c>
      <c r="D66" s="354" t="s">
        <v>58</v>
      </c>
      <c r="E66" s="390" t="s">
        <v>574</v>
      </c>
      <c r="F66" s="617">
        <f>F67+F68</f>
        <v>1889477</v>
      </c>
      <c r="G66" s="620">
        <f t="shared" si="18"/>
        <v>1889477</v>
      </c>
      <c r="H66" s="617">
        <f aca="true" t="shared" si="19" ref="H66:Q66">H67+H68</f>
        <v>1275000</v>
      </c>
      <c r="I66" s="617">
        <f t="shared" si="19"/>
        <v>6000</v>
      </c>
      <c r="J66" s="617">
        <f t="shared" si="19"/>
        <v>0</v>
      </c>
      <c r="K66" s="617">
        <f t="shared" si="19"/>
        <v>52000</v>
      </c>
      <c r="L66" s="617">
        <f t="shared" si="19"/>
        <v>52000</v>
      </c>
      <c r="M66" s="617">
        <f t="shared" si="19"/>
        <v>11000</v>
      </c>
      <c r="N66" s="617">
        <f t="shared" si="19"/>
        <v>0</v>
      </c>
      <c r="O66" s="617">
        <f t="shared" si="19"/>
        <v>0</v>
      </c>
      <c r="P66" s="617">
        <f t="shared" si="19"/>
        <v>0</v>
      </c>
      <c r="Q66" s="617">
        <f t="shared" si="19"/>
        <v>52000</v>
      </c>
      <c r="R66" s="606">
        <f t="shared" si="1"/>
        <v>1941477</v>
      </c>
    </row>
    <row r="67" spans="1:18" ht="60" customHeight="1">
      <c r="A67" s="356"/>
      <c r="B67" s="395" t="s">
        <v>575</v>
      </c>
      <c r="C67" s="357" t="s">
        <v>576</v>
      </c>
      <c r="D67" s="357" t="s">
        <v>400</v>
      </c>
      <c r="E67" s="398" t="s">
        <v>577</v>
      </c>
      <c r="F67" s="616">
        <v>60000</v>
      </c>
      <c r="G67" s="610">
        <f t="shared" si="18"/>
        <v>60000</v>
      </c>
      <c r="H67" s="616"/>
      <c r="I67" s="616"/>
      <c r="J67" s="616"/>
      <c r="K67" s="616">
        <v>41000</v>
      </c>
      <c r="L67" s="616">
        <v>41000</v>
      </c>
      <c r="M67" s="616"/>
      <c r="N67" s="616"/>
      <c r="O67" s="616"/>
      <c r="P67" s="616"/>
      <c r="Q67" s="616">
        <v>41000</v>
      </c>
      <c r="R67" s="612">
        <f t="shared" si="1"/>
        <v>101000</v>
      </c>
    </row>
    <row r="68" spans="1:18" ht="52.5" customHeight="1">
      <c r="A68" s="356"/>
      <c r="B68" s="395" t="s">
        <v>752</v>
      </c>
      <c r="C68" s="357" t="s">
        <v>753</v>
      </c>
      <c r="D68" s="357" t="s">
        <v>400</v>
      </c>
      <c r="E68" s="398" t="s">
        <v>754</v>
      </c>
      <c r="F68" s="616">
        <v>1829477</v>
      </c>
      <c r="G68" s="610">
        <f t="shared" si="18"/>
        <v>1829477</v>
      </c>
      <c r="H68" s="616">
        <v>1275000</v>
      </c>
      <c r="I68" s="616">
        <v>6000</v>
      </c>
      <c r="J68" s="616"/>
      <c r="K68" s="616">
        <v>11000</v>
      </c>
      <c r="L68" s="616">
        <v>11000</v>
      </c>
      <c r="M68" s="616">
        <v>11000</v>
      </c>
      <c r="N68" s="616"/>
      <c r="O68" s="616"/>
      <c r="P68" s="616"/>
      <c r="Q68" s="616">
        <v>11000</v>
      </c>
      <c r="R68" s="612">
        <f t="shared" si="1"/>
        <v>1840477</v>
      </c>
    </row>
    <row r="69" spans="1:18" s="347" customFormat="1" ht="34.5" customHeight="1">
      <c r="A69" s="351"/>
      <c r="B69" s="454" t="s">
        <v>777</v>
      </c>
      <c r="C69" s="353" t="s">
        <v>216</v>
      </c>
      <c r="D69" s="353" t="s">
        <v>777</v>
      </c>
      <c r="E69" s="543" t="s">
        <v>217</v>
      </c>
      <c r="F69" s="617">
        <f>F70+F71</f>
        <v>130000</v>
      </c>
      <c r="G69" s="620">
        <f t="shared" si="18"/>
        <v>130000</v>
      </c>
      <c r="H69" s="617">
        <f aca="true" t="shared" si="20" ref="H69:Q69">H70+H71</f>
        <v>0</v>
      </c>
      <c r="I69" s="617">
        <f t="shared" si="20"/>
        <v>0</v>
      </c>
      <c r="J69" s="617">
        <f t="shared" si="20"/>
        <v>0</v>
      </c>
      <c r="K69" s="617">
        <f t="shared" si="20"/>
        <v>20000</v>
      </c>
      <c r="L69" s="617">
        <f t="shared" si="20"/>
        <v>20000</v>
      </c>
      <c r="M69" s="617">
        <f t="shared" si="20"/>
        <v>20000</v>
      </c>
      <c r="N69" s="617">
        <f t="shared" si="20"/>
        <v>0</v>
      </c>
      <c r="O69" s="617">
        <f t="shared" si="20"/>
        <v>0</v>
      </c>
      <c r="P69" s="617">
        <f t="shared" si="20"/>
        <v>0</v>
      </c>
      <c r="Q69" s="617">
        <f t="shared" si="20"/>
        <v>20000</v>
      </c>
      <c r="R69" s="606">
        <f t="shared" si="1"/>
        <v>150000</v>
      </c>
    </row>
    <row r="70" spans="1:18" ht="51" customHeight="1">
      <c r="A70" s="356"/>
      <c r="B70" s="395" t="s">
        <v>218</v>
      </c>
      <c r="C70" s="357" t="s">
        <v>219</v>
      </c>
      <c r="D70" s="357" t="s">
        <v>220</v>
      </c>
      <c r="E70" s="398" t="s">
        <v>221</v>
      </c>
      <c r="F70" s="616">
        <v>50000</v>
      </c>
      <c r="G70" s="610">
        <f t="shared" si="18"/>
        <v>50000</v>
      </c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2">
        <f t="shared" si="1"/>
        <v>50000</v>
      </c>
    </row>
    <row r="71" spans="1:18" ht="51" customHeight="1">
      <c r="A71" s="356"/>
      <c r="B71" s="395" t="s">
        <v>486</v>
      </c>
      <c r="C71" s="357" t="s">
        <v>487</v>
      </c>
      <c r="D71" s="357" t="s">
        <v>220</v>
      </c>
      <c r="E71" s="398" t="s">
        <v>488</v>
      </c>
      <c r="F71" s="616">
        <v>80000</v>
      </c>
      <c r="G71" s="610">
        <f t="shared" si="18"/>
        <v>80000</v>
      </c>
      <c r="H71" s="616"/>
      <c r="I71" s="616"/>
      <c r="J71" s="616"/>
      <c r="K71" s="616">
        <v>20000</v>
      </c>
      <c r="L71" s="616">
        <v>20000</v>
      </c>
      <c r="M71" s="616">
        <v>20000</v>
      </c>
      <c r="N71" s="616"/>
      <c r="O71" s="616"/>
      <c r="P71" s="616"/>
      <c r="Q71" s="616">
        <v>20000</v>
      </c>
      <c r="R71" s="612">
        <f t="shared" si="1"/>
        <v>100000</v>
      </c>
    </row>
    <row r="72" spans="1:18" s="347" customFormat="1" ht="44.25" customHeight="1">
      <c r="A72" s="351"/>
      <c r="B72" s="354" t="s">
        <v>58</v>
      </c>
      <c r="C72" s="353" t="s">
        <v>587</v>
      </c>
      <c r="D72" s="354" t="s">
        <v>58</v>
      </c>
      <c r="E72" s="390" t="s">
        <v>588</v>
      </c>
      <c r="F72" s="620">
        <f>F73</f>
        <v>0</v>
      </c>
      <c r="G72" s="620">
        <f aca="true" t="shared" si="21" ref="G72:Q72">G73</f>
        <v>0</v>
      </c>
      <c r="H72" s="620">
        <f t="shared" si="21"/>
        <v>0</v>
      </c>
      <c r="I72" s="620">
        <f t="shared" si="21"/>
        <v>0</v>
      </c>
      <c r="J72" s="620">
        <f t="shared" si="21"/>
        <v>0</v>
      </c>
      <c r="K72" s="620">
        <f t="shared" si="21"/>
        <v>53100</v>
      </c>
      <c r="L72" s="620">
        <f t="shared" si="21"/>
        <v>0</v>
      </c>
      <c r="M72" s="620">
        <f t="shared" si="21"/>
        <v>0</v>
      </c>
      <c r="N72" s="629">
        <f t="shared" si="21"/>
        <v>53100</v>
      </c>
      <c r="O72" s="620">
        <f t="shared" si="21"/>
        <v>0</v>
      </c>
      <c r="P72" s="620">
        <f t="shared" si="21"/>
        <v>0</v>
      </c>
      <c r="Q72" s="620">
        <f t="shared" si="21"/>
        <v>0</v>
      </c>
      <c r="R72" s="606">
        <f t="shared" si="1"/>
        <v>53100</v>
      </c>
    </row>
    <row r="73" spans="1:18" ht="42.75" customHeight="1">
      <c r="A73" s="356"/>
      <c r="B73" s="357" t="s">
        <v>584</v>
      </c>
      <c r="C73" s="357" t="s">
        <v>585</v>
      </c>
      <c r="D73" s="357" t="s">
        <v>71</v>
      </c>
      <c r="E73" s="358" t="s">
        <v>586</v>
      </c>
      <c r="F73" s="610"/>
      <c r="G73" s="610"/>
      <c r="H73" s="610"/>
      <c r="I73" s="610"/>
      <c r="J73" s="610"/>
      <c r="K73" s="610">
        <v>53100</v>
      </c>
      <c r="L73" s="610"/>
      <c r="M73" s="610"/>
      <c r="N73" s="631">
        <v>53100</v>
      </c>
      <c r="O73" s="610"/>
      <c r="P73" s="610"/>
      <c r="Q73" s="610"/>
      <c r="R73" s="612">
        <f t="shared" si="1"/>
        <v>53100</v>
      </c>
    </row>
    <row r="74" spans="1:18" ht="61.5" customHeight="1">
      <c r="A74" s="400"/>
      <c r="B74" s="137" t="s">
        <v>606</v>
      </c>
      <c r="C74" s="137"/>
      <c r="D74" s="137"/>
      <c r="E74" s="135" t="s">
        <v>590</v>
      </c>
      <c r="F74" s="605">
        <f>F75</f>
        <v>115457806.8</v>
      </c>
      <c r="G74" s="605">
        <f aca="true" t="shared" si="22" ref="G74:Q74">G75</f>
        <v>115457806.8</v>
      </c>
      <c r="H74" s="605">
        <f t="shared" si="22"/>
        <v>80930221.4</v>
      </c>
      <c r="I74" s="605">
        <f t="shared" si="22"/>
        <v>9046200</v>
      </c>
      <c r="J74" s="605">
        <f t="shared" si="22"/>
        <v>0</v>
      </c>
      <c r="K74" s="605">
        <f t="shared" si="22"/>
        <v>3777637.63</v>
      </c>
      <c r="L74" s="605">
        <f t="shared" si="22"/>
        <v>1927637.63</v>
      </c>
      <c r="M74" s="605">
        <f t="shared" si="22"/>
        <v>1477637.63</v>
      </c>
      <c r="N74" s="605">
        <f t="shared" si="22"/>
        <v>1850000</v>
      </c>
      <c r="O74" s="605">
        <f t="shared" si="22"/>
        <v>0</v>
      </c>
      <c r="P74" s="605">
        <f t="shared" si="22"/>
        <v>5000</v>
      </c>
      <c r="Q74" s="605">
        <f t="shared" si="22"/>
        <v>1927637.63</v>
      </c>
      <c r="R74" s="801">
        <f t="shared" si="1"/>
        <v>119235444.42999999</v>
      </c>
    </row>
    <row r="75" spans="1:18" ht="55.5" customHeight="1">
      <c r="A75" s="356"/>
      <c r="B75" s="137" t="s">
        <v>607</v>
      </c>
      <c r="C75" s="137"/>
      <c r="D75" s="137"/>
      <c r="E75" s="135" t="s">
        <v>590</v>
      </c>
      <c r="F75" s="605">
        <f>F76+F78+F106+F111+F116</f>
        <v>115457806.8</v>
      </c>
      <c r="G75" s="605">
        <f>G76+G78+G106+G111+G116</f>
        <v>115457806.8</v>
      </c>
      <c r="H75" s="605">
        <f>H76+H78+H106+H111+H116</f>
        <v>80930221.4</v>
      </c>
      <c r="I75" s="605">
        <f>I76+I78+I106+I111+I116</f>
        <v>9046200</v>
      </c>
      <c r="J75" s="605">
        <f>J76+J78+J106+J111+J116</f>
        <v>0</v>
      </c>
      <c r="K75" s="605">
        <f aca="true" t="shared" si="23" ref="K75:Q75">K76+K78+K106+K111+K116+K119+K121</f>
        <v>3777637.63</v>
      </c>
      <c r="L75" s="605">
        <f t="shared" si="23"/>
        <v>1927637.63</v>
      </c>
      <c r="M75" s="605">
        <f t="shared" si="23"/>
        <v>1477637.63</v>
      </c>
      <c r="N75" s="605">
        <f t="shared" si="23"/>
        <v>1850000</v>
      </c>
      <c r="O75" s="605">
        <f t="shared" si="23"/>
        <v>0</v>
      </c>
      <c r="P75" s="605">
        <f t="shared" si="23"/>
        <v>5000</v>
      </c>
      <c r="Q75" s="605">
        <f t="shared" si="23"/>
        <v>1927637.63</v>
      </c>
      <c r="R75" s="801">
        <f t="shared" si="1"/>
        <v>119235444.42999999</v>
      </c>
    </row>
    <row r="76" spans="1:18" ht="34.5" customHeight="1">
      <c r="A76" s="356"/>
      <c r="B76" s="352" t="s">
        <v>58</v>
      </c>
      <c r="C76" s="353" t="s">
        <v>59</v>
      </c>
      <c r="D76" s="352" t="s">
        <v>58</v>
      </c>
      <c r="E76" s="355" t="s">
        <v>6</v>
      </c>
      <c r="F76" s="607">
        <f>F77</f>
        <v>965500</v>
      </c>
      <c r="G76" s="620">
        <f aca="true" t="shared" si="24" ref="G76:G82">F76-J76</f>
        <v>965500</v>
      </c>
      <c r="H76" s="607">
        <f aca="true" t="shared" si="25" ref="H76:Q76">H77</f>
        <v>771500</v>
      </c>
      <c r="I76" s="608">
        <f t="shared" si="25"/>
        <v>0</v>
      </c>
      <c r="J76" s="607">
        <f t="shared" si="25"/>
        <v>0</v>
      </c>
      <c r="K76" s="607">
        <f t="shared" si="25"/>
        <v>0</v>
      </c>
      <c r="L76" s="607"/>
      <c r="M76" s="607"/>
      <c r="N76" s="607">
        <f t="shared" si="25"/>
        <v>0</v>
      </c>
      <c r="O76" s="607">
        <f t="shared" si="25"/>
        <v>0</v>
      </c>
      <c r="P76" s="607">
        <f t="shared" si="25"/>
        <v>0</v>
      </c>
      <c r="Q76" s="607">
        <f t="shared" si="25"/>
        <v>0</v>
      </c>
      <c r="R76" s="606">
        <f t="shared" si="1"/>
        <v>965500</v>
      </c>
    </row>
    <row r="77" spans="1:18" ht="72" customHeight="1">
      <c r="A77" s="356"/>
      <c r="B77" s="357" t="s">
        <v>609</v>
      </c>
      <c r="C77" s="357" t="s">
        <v>610</v>
      </c>
      <c r="D77" s="357" t="s">
        <v>392</v>
      </c>
      <c r="E77" s="358" t="s">
        <v>181</v>
      </c>
      <c r="F77" s="609">
        <v>965500</v>
      </c>
      <c r="G77" s="610">
        <f t="shared" si="24"/>
        <v>965500</v>
      </c>
      <c r="H77" s="609">
        <v>771500</v>
      </c>
      <c r="I77" s="611"/>
      <c r="J77" s="607"/>
      <c r="K77" s="609"/>
      <c r="L77" s="609"/>
      <c r="M77" s="609"/>
      <c r="N77" s="609"/>
      <c r="O77" s="609"/>
      <c r="P77" s="609"/>
      <c r="Q77" s="609"/>
      <c r="R77" s="612">
        <f t="shared" si="1"/>
        <v>965500</v>
      </c>
    </row>
    <row r="78" spans="1:18" ht="27" customHeight="1">
      <c r="A78" s="356"/>
      <c r="B78" s="352" t="s">
        <v>58</v>
      </c>
      <c r="C78" s="353" t="s">
        <v>20</v>
      </c>
      <c r="D78" s="352" t="s">
        <v>58</v>
      </c>
      <c r="E78" s="355" t="s">
        <v>21</v>
      </c>
      <c r="F78" s="607">
        <f>F79+F80+F82+F92+F94+F97+F100+F104+F90+F105+F101</f>
        <v>112183211.8</v>
      </c>
      <c r="G78" s="620">
        <f t="shared" si="24"/>
        <v>112183211.8</v>
      </c>
      <c r="H78" s="607">
        <f>H79+H80+H82+H92+H94+H97+H100+H104+H90+H105+H101</f>
        <v>78839821.4</v>
      </c>
      <c r="I78" s="607">
        <f>I79+I80+I82+I92+I94+I97+I100+I104+I90+I105+I101</f>
        <v>8732400</v>
      </c>
      <c r="J78" s="607">
        <f>J79+J80+J82+J92+J94+J97+J100+J104+J90+J105+J101</f>
        <v>0</v>
      </c>
      <c r="K78" s="607">
        <f aca="true" t="shared" si="26" ref="K78:Q78">K79+K80+K82+K92+K94+K97+K100+K104+K90+K105+K101+K88</f>
        <v>2631737.63</v>
      </c>
      <c r="L78" s="607">
        <f t="shared" si="26"/>
        <v>781737.63</v>
      </c>
      <c r="M78" s="607">
        <f t="shared" si="26"/>
        <v>781737.63</v>
      </c>
      <c r="N78" s="607">
        <f t="shared" si="26"/>
        <v>1850000</v>
      </c>
      <c r="O78" s="607">
        <f t="shared" si="26"/>
        <v>0</v>
      </c>
      <c r="P78" s="607">
        <f t="shared" si="26"/>
        <v>5000</v>
      </c>
      <c r="Q78" s="607">
        <f t="shared" si="26"/>
        <v>781737.63</v>
      </c>
      <c r="R78" s="606">
        <f t="shared" si="1"/>
        <v>114814949.42999999</v>
      </c>
    </row>
    <row r="79" spans="1:18" ht="33.75" customHeight="1">
      <c r="A79" s="356"/>
      <c r="B79" s="369" t="s">
        <v>802</v>
      </c>
      <c r="C79" s="369" t="s">
        <v>600</v>
      </c>
      <c r="D79" s="369" t="s">
        <v>591</v>
      </c>
      <c r="E79" s="382" t="s">
        <v>803</v>
      </c>
      <c r="F79" s="616">
        <v>10094500</v>
      </c>
      <c r="G79" s="610">
        <f t="shared" si="24"/>
        <v>10094500</v>
      </c>
      <c r="H79" s="616">
        <v>6270000</v>
      </c>
      <c r="I79" s="616">
        <v>1087500</v>
      </c>
      <c r="J79" s="640"/>
      <c r="K79" s="616">
        <v>310000</v>
      </c>
      <c r="L79" s="616"/>
      <c r="M79" s="616"/>
      <c r="N79" s="616">
        <f>K79-Q79</f>
        <v>310000</v>
      </c>
      <c r="O79" s="616">
        <v>0</v>
      </c>
      <c r="P79" s="616">
        <v>5000</v>
      </c>
      <c r="Q79" s="636"/>
      <c r="R79" s="612">
        <f t="shared" si="1"/>
        <v>10404500</v>
      </c>
    </row>
    <row r="80" spans="1:18" s="347" customFormat="1" ht="72" customHeight="1">
      <c r="A80" s="351"/>
      <c r="B80" s="379" t="s">
        <v>804</v>
      </c>
      <c r="C80" s="379" t="s">
        <v>22</v>
      </c>
      <c r="D80" s="352" t="s">
        <v>58</v>
      </c>
      <c r="E80" s="388" t="s">
        <v>164</v>
      </c>
      <c r="F80" s="617">
        <f>F81</f>
        <v>31326837</v>
      </c>
      <c r="G80" s="620">
        <f t="shared" si="24"/>
        <v>31326837</v>
      </c>
      <c r="H80" s="617">
        <f>H81</f>
        <v>15948300</v>
      </c>
      <c r="I80" s="617">
        <f>I81</f>
        <v>7214982</v>
      </c>
      <c r="J80" s="641"/>
      <c r="K80" s="617">
        <f>K81</f>
        <v>1515000</v>
      </c>
      <c r="L80" s="617">
        <f>L81</f>
        <v>0</v>
      </c>
      <c r="M80" s="617">
        <f>M81</f>
        <v>0</v>
      </c>
      <c r="N80" s="617">
        <f>K80-Q80</f>
        <v>1515000</v>
      </c>
      <c r="O80" s="617">
        <f>O81</f>
        <v>0</v>
      </c>
      <c r="P80" s="617">
        <f>P81</f>
        <v>0</v>
      </c>
      <c r="Q80" s="617">
        <f>Q81</f>
        <v>0</v>
      </c>
      <c r="R80" s="606">
        <f>F80+K80</f>
        <v>32841837</v>
      </c>
    </row>
    <row r="81" spans="1:18" s="502" customFormat="1" ht="48.75" customHeight="1">
      <c r="A81" s="493"/>
      <c r="B81" s="392" t="s">
        <v>165</v>
      </c>
      <c r="C81" s="392" t="s">
        <v>166</v>
      </c>
      <c r="D81" s="392" t="s">
        <v>592</v>
      </c>
      <c r="E81" s="394" t="s">
        <v>167</v>
      </c>
      <c r="F81" s="642">
        <v>31326837</v>
      </c>
      <c r="G81" s="643">
        <f t="shared" si="24"/>
        <v>31326837</v>
      </c>
      <c r="H81" s="642">
        <v>15948300</v>
      </c>
      <c r="I81" s="642">
        <v>7214982</v>
      </c>
      <c r="J81" s="642"/>
      <c r="K81" s="644">
        <v>1515000</v>
      </c>
      <c r="L81" s="644"/>
      <c r="M81" s="644"/>
      <c r="N81" s="644">
        <f>K81-Q81</f>
        <v>1515000</v>
      </c>
      <c r="O81" s="644"/>
      <c r="P81" s="644"/>
      <c r="Q81" s="642"/>
      <c r="R81" s="612">
        <f>F81+K81</f>
        <v>32841837</v>
      </c>
    </row>
    <row r="82" spans="1:18" s="347" customFormat="1" ht="51.75" customHeight="1">
      <c r="A82" s="351"/>
      <c r="B82" s="379" t="s">
        <v>168</v>
      </c>
      <c r="C82" s="379" t="s">
        <v>597</v>
      </c>
      <c r="D82" s="352" t="s">
        <v>58</v>
      </c>
      <c r="E82" s="388" t="s">
        <v>169</v>
      </c>
      <c r="F82" s="645">
        <f>F84</f>
        <v>58622900</v>
      </c>
      <c r="G82" s="646">
        <f t="shared" si="24"/>
        <v>58622900</v>
      </c>
      <c r="H82" s="645">
        <f aca="true" t="shared" si="27" ref="H82:M82">H84</f>
        <v>48051600</v>
      </c>
      <c r="I82" s="645">
        <f t="shared" si="27"/>
        <v>0</v>
      </c>
      <c r="J82" s="645">
        <f t="shared" si="27"/>
        <v>0</v>
      </c>
      <c r="K82" s="645">
        <f t="shared" si="27"/>
        <v>0</v>
      </c>
      <c r="L82" s="645">
        <f t="shared" si="27"/>
        <v>0</v>
      </c>
      <c r="M82" s="645">
        <f t="shared" si="27"/>
        <v>0</v>
      </c>
      <c r="N82" s="617">
        <f>K82-Q82</f>
        <v>0</v>
      </c>
      <c r="O82" s="645">
        <f>O84</f>
        <v>0</v>
      </c>
      <c r="P82" s="645">
        <f>P84</f>
        <v>0</v>
      </c>
      <c r="Q82" s="645">
        <f>Q84</f>
        <v>0</v>
      </c>
      <c r="R82" s="606">
        <f t="shared" si="1"/>
        <v>58622900</v>
      </c>
    </row>
    <row r="83" spans="1:18" ht="174.75" customHeight="1" hidden="1">
      <c r="A83" s="356"/>
      <c r="B83" s="402" t="s">
        <v>804</v>
      </c>
      <c r="C83" s="402" t="s">
        <v>22</v>
      </c>
      <c r="D83" s="402" t="s">
        <v>592</v>
      </c>
      <c r="E83" s="403" t="s">
        <v>673</v>
      </c>
      <c r="F83" s="647"/>
      <c r="G83" s="647"/>
      <c r="H83" s="647"/>
      <c r="I83" s="648"/>
      <c r="J83" s="647"/>
      <c r="K83" s="617"/>
      <c r="L83" s="617"/>
      <c r="M83" s="617"/>
      <c r="N83" s="616"/>
      <c r="O83" s="616"/>
      <c r="P83" s="616"/>
      <c r="Q83" s="636"/>
      <c r="R83" s="606"/>
    </row>
    <row r="84" spans="1:18" ht="48.75" customHeight="1">
      <c r="A84" s="356"/>
      <c r="B84" s="392" t="s">
        <v>170</v>
      </c>
      <c r="C84" s="392" t="s">
        <v>171</v>
      </c>
      <c r="D84" s="392" t="s">
        <v>592</v>
      </c>
      <c r="E84" s="394" t="s">
        <v>167</v>
      </c>
      <c r="F84" s="642">
        <v>58622900</v>
      </c>
      <c r="G84" s="643">
        <f>F84-J84</f>
        <v>58622900</v>
      </c>
      <c r="H84" s="642">
        <v>48051600</v>
      </c>
      <c r="I84" s="642"/>
      <c r="J84" s="642"/>
      <c r="K84" s="642"/>
      <c r="L84" s="642"/>
      <c r="M84" s="642"/>
      <c r="N84" s="644">
        <f>K84-Q84</f>
        <v>0</v>
      </c>
      <c r="O84" s="642"/>
      <c r="P84" s="642"/>
      <c r="Q84" s="642"/>
      <c r="R84" s="606">
        <f>F84+K84</f>
        <v>58622900</v>
      </c>
    </row>
    <row r="85" spans="1:18" ht="174.75" customHeight="1" hidden="1">
      <c r="A85" s="356"/>
      <c r="B85" s="494" t="s">
        <v>804</v>
      </c>
      <c r="C85" s="494" t="s">
        <v>22</v>
      </c>
      <c r="D85" s="494" t="s">
        <v>592</v>
      </c>
      <c r="E85" s="495" t="s">
        <v>674</v>
      </c>
      <c r="F85" s="496"/>
      <c r="G85" s="496"/>
      <c r="H85" s="496"/>
      <c r="I85" s="497"/>
      <c r="J85" s="496"/>
      <c r="K85" s="498"/>
      <c r="L85" s="498"/>
      <c r="M85" s="373"/>
      <c r="N85" s="377"/>
      <c r="O85" s="377"/>
      <c r="P85" s="377"/>
      <c r="Q85" s="375"/>
      <c r="R85" s="350">
        <f t="shared" si="1"/>
        <v>0</v>
      </c>
    </row>
    <row r="86" spans="1:18" ht="174.75" customHeight="1" hidden="1">
      <c r="A86" s="356"/>
      <c r="B86" s="494"/>
      <c r="C86" s="494"/>
      <c r="D86" s="494"/>
      <c r="E86" s="495"/>
      <c r="F86" s="496"/>
      <c r="G86" s="496">
        <f aca="true" t="shared" si="28" ref="G86:G93">F86-J86</f>
        <v>0</v>
      </c>
      <c r="H86" s="496"/>
      <c r="I86" s="497"/>
      <c r="J86" s="496"/>
      <c r="K86" s="498"/>
      <c r="L86" s="498"/>
      <c r="M86" s="373"/>
      <c r="N86" s="377"/>
      <c r="O86" s="377"/>
      <c r="P86" s="377"/>
      <c r="Q86" s="375"/>
      <c r="R86" s="350">
        <f t="shared" si="1"/>
        <v>0</v>
      </c>
    </row>
    <row r="87" spans="1:18" s="502" customFormat="1" ht="174.75" customHeight="1" hidden="1">
      <c r="A87" s="493"/>
      <c r="B87" s="494"/>
      <c r="C87" s="494"/>
      <c r="D87" s="494"/>
      <c r="E87" s="495"/>
      <c r="F87" s="496"/>
      <c r="G87" s="496">
        <f t="shared" si="28"/>
        <v>0</v>
      </c>
      <c r="H87" s="496"/>
      <c r="I87" s="497"/>
      <c r="J87" s="496"/>
      <c r="K87" s="498"/>
      <c r="L87" s="498"/>
      <c r="M87" s="498"/>
      <c r="N87" s="499"/>
      <c r="O87" s="499"/>
      <c r="P87" s="499"/>
      <c r="Q87" s="500"/>
      <c r="R87" s="501">
        <f t="shared" si="1"/>
        <v>0</v>
      </c>
    </row>
    <row r="88" spans="1:18" s="593" customFormat="1" ht="174.75" customHeight="1">
      <c r="A88" s="592"/>
      <c r="B88" s="504" t="s">
        <v>769</v>
      </c>
      <c r="C88" s="813" t="s">
        <v>594</v>
      </c>
      <c r="D88" s="352" t="s">
        <v>58</v>
      </c>
      <c r="E88" s="495" t="s">
        <v>770</v>
      </c>
      <c r="F88" s="814">
        <f>F89</f>
        <v>0</v>
      </c>
      <c r="G88" s="814">
        <f aca="true" t="shared" si="29" ref="G88:Q88">G89</f>
        <v>0</v>
      </c>
      <c r="H88" s="814">
        <f t="shared" si="29"/>
        <v>0</v>
      </c>
      <c r="I88" s="814">
        <f t="shared" si="29"/>
        <v>0</v>
      </c>
      <c r="J88" s="814">
        <f t="shared" si="29"/>
        <v>0</v>
      </c>
      <c r="K88" s="814">
        <f t="shared" si="29"/>
        <v>119943.63</v>
      </c>
      <c r="L88" s="814">
        <f t="shared" si="29"/>
        <v>119943.63</v>
      </c>
      <c r="M88" s="814">
        <f t="shared" si="29"/>
        <v>119943.63</v>
      </c>
      <c r="N88" s="814">
        <f t="shared" si="29"/>
        <v>0</v>
      </c>
      <c r="O88" s="814">
        <f t="shared" si="29"/>
        <v>0</v>
      </c>
      <c r="P88" s="814">
        <f t="shared" si="29"/>
        <v>0</v>
      </c>
      <c r="Q88" s="814">
        <f t="shared" si="29"/>
        <v>119943.63</v>
      </c>
      <c r="R88" s="606">
        <f>F88+K88</f>
        <v>119943.63</v>
      </c>
    </row>
    <row r="89" spans="1:18" s="502" customFormat="1" ht="174.75" customHeight="1">
      <c r="A89" s="493"/>
      <c r="B89" s="392" t="s">
        <v>767</v>
      </c>
      <c r="C89" s="494" t="s">
        <v>768</v>
      </c>
      <c r="D89" s="812" t="s">
        <v>592</v>
      </c>
      <c r="E89" s="394" t="s">
        <v>167</v>
      </c>
      <c r="F89" s="496"/>
      <c r="G89" s="496"/>
      <c r="H89" s="496"/>
      <c r="I89" s="497"/>
      <c r="J89" s="496"/>
      <c r="K89" s="499">
        <v>119943.63</v>
      </c>
      <c r="L89" s="499">
        <v>119943.63</v>
      </c>
      <c r="M89" s="499">
        <v>119943.63</v>
      </c>
      <c r="N89" s="499"/>
      <c r="O89" s="499"/>
      <c r="P89" s="499"/>
      <c r="Q89" s="499">
        <v>119943.63</v>
      </c>
      <c r="R89" s="612">
        <f>F89+K89</f>
        <v>119943.63</v>
      </c>
    </row>
    <row r="90" spans="1:18" s="593" customFormat="1" ht="234.75" customHeight="1">
      <c r="A90" s="592"/>
      <c r="B90" s="504" t="s">
        <v>201</v>
      </c>
      <c r="C90" s="504" t="s">
        <v>599</v>
      </c>
      <c r="D90" s="352" t="s">
        <v>58</v>
      </c>
      <c r="E90" s="505" t="s">
        <v>202</v>
      </c>
      <c r="F90" s="645">
        <f>F91</f>
        <v>219672</v>
      </c>
      <c r="G90" s="646">
        <f t="shared" si="28"/>
        <v>219672</v>
      </c>
      <c r="H90" s="645">
        <f aca="true" t="shared" si="30" ref="H90:Q90">H91</f>
        <v>180059</v>
      </c>
      <c r="I90" s="645">
        <f t="shared" si="30"/>
        <v>0</v>
      </c>
      <c r="J90" s="645">
        <f t="shared" si="30"/>
        <v>0</v>
      </c>
      <c r="K90" s="645">
        <f t="shared" si="30"/>
        <v>0</v>
      </c>
      <c r="L90" s="645">
        <f t="shared" si="30"/>
        <v>0</v>
      </c>
      <c r="M90" s="645">
        <f t="shared" si="30"/>
        <v>0</v>
      </c>
      <c r="N90" s="645">
        <f t="shared" si="30"/>
        <v>0</v>
      </c>
      <c r="O90" s="645">
        <f t="shared" si="30"/>
        <v>0</v>
      </c>
      <c r="P90" s="645">
        <f t="shared" si="30"/>
        <v>0</v>
      </c>
      <c r="Q90" s="645">
        <f t="shared" si="30"/>
        <v>0</v>
      </c>
      <c r="R90" s="606">
        <f aca="true" t="shared" si="31" ref="R90:R142">F90+K90</f>
        <v>219672</v>
      </c>
    </row>
    <row r="91" spans="1:18" s="595" customFormat="1" ht="62.25" customHeight="1">
      <c r="A91" s="594"/>
      <c r="B91" s="392" t="s">
        <v>203</v>
      </c>
      <c r="C91" s="392" t="s">
        <v>204</v>
      </c>
      <c r="D91" s="392" t="s">
        <v>592</v>
      </c>
      <c r="E91" s="394" t="s">
        <v>167</v>
      </c>
      <c r="F91" s="649">
        <v>219672</v>
      </c>
      <c r="G91" s="644">
        <f t="shared" si="28"/>
        <v>219672</v>
      </c>
      <c r="H91" s="649">
        <v>180059</v>
      </c>
      <c r="I91" s="650"/>
      <c r="J91" s="649"/>
      <c r="K91" s="651"/>
      <c r="L91" s="651"/>
      <c r="M91" s="651"/>
      <c r="N91" s="644"/>
      <c r="O91" s="644"/>
      <c r="P91" s="644"/>
      <c r="Q91" s="649"/>
      <c r="R91" s="652">
        <f t="shared" si="31"/>
        <v>219672</v>
      </c>
    </row>
    <row r="92" spans="1:18" s="347" customFormat="1" ht="87.75" customHeight="1">
      <c r="A92" s="351"/>
      <c r="B92" s="504" t="s">
        <v>163</v>
      </c>
      <c r="C92" s="504" t="s">
        <v>598</v>
      </c>
      <c r="D92" s="504" t="s">
        <v>603</v>
      </c>
      <c r="E92" s="596" t="s">
        <v>342</v>
      </c>
      <c r="F92" s="651">
        <v>5016850</v>
      </c>
      <c r="G92" s="646">
        <f t="shared" si="28"/>
        <v>5016850</v>
      </c>
      <c r="H92" s="651">
        <v>3700000</v>
      </c>
      <c r="I92" s="651">
        <v>202750</v>
      </c>
      <c r="J92" s="645"/>
      <c r="K92" s="651">
        <v>25000</v>
      </c>
      <c r="L92" s="651"/>
      <c r="M92" s="617"/>
      <c r="N92" s="617">
        <f aca="true" t="shared" si="32" ref="N92:N104">K92-Q92</f>
        <v>25000</v>
      </c>
      <c r="O92" s="617"/>
      <c r="P92" s="617"/>
      <c r="Q92" s="627"/>
      <c r="R92" s="606">
        <f t="shared" si="31"/>
        <v>5041850</v>
      </c>
    </row>
    <row r="93" spans="1:18" ht="39.75" customHeight="1" hidden="1">
      <c r="A93" s="356"/>
      <c r="B93" s="392" t="s">
        <v>805</v>
      </c>
      <c r="C93" s="392" t="s">
        <v>807</v>
      </c>
      <c r="D93" s="392" t="s">
        <v>593</v>
      </c>
      <c r="E93" s="503" t="s">
        <v>344</v>
      </c>
      <c r="F93" s="651"/>
      <c r="G93" s="643">
        <f t="shared" si="28"/>
        <v>0</v>
      </c>
      <c r="H93" s="644"/>
      <c r="I93" s="653"/>
      <c r="J93" s="642"/>
      <c r="K93" s="651"/>
      <c r="L93" s="651"/>
      <c r="M93" s="617"/>
      <c r="N93" s="616">
        <f t="shared" si="32"/>
        <v>0</v>
      </c>
      <c r="O93" s="616"/>
      <c r="P93" s="616"/>
      <c r="Q93" s="636"/>
      <c r="R93" s="606">
        <f t="shared" si="31"/>
        <v>0</v>
      </c>
    </row>
    <row r="94" spans="1:18" s="408" customFormat="1" ht="56.25" customHeight="1">
      <c r="A94" s="406"/>
      <c r="B94" s="504" t="s">
        <v>147</v>
      </c>
      <c r="C94" s="504" t="s">
        <v>149</v>
      </c>
      <c r="D94" s="504" t="s">
        <v>58</v>
      </c>
      <c r="E94" s="505" t="s">
        <v>809</v>
      </c>
      <c r="F94" s="651">
        <f>F95+F96</f>
        <v>3825400</v>
      </c>
      <c r="G94" s="651">
        <f aca="true" t="shared" si="33" ref="G94:Q94">G95+G96</f>
        <v>3825400</v>
      </c>
      <c r="H94" s="651">
        <f t="shared" si="33"/>
        <v>2867800</v>
      </c>
      <c r="I94" s="651">
        <f t="shared" si="33"/>
        <v>185050</v>
      </c>
      <c r="J94" s="651">
        <f t="shared" si="33"/>
        <v>0</v>
      </c>
      <c r="K94" s="651">
        <f t="shared" si="33"/>
        <v>0</v>
      </c>
      <c r="L94" s="651"/>
      <c r="M94" s="617"/>
      <c r="N94" s="617">
        <f t="shared" si="32"/>
        <v>0</v>
      </c>
      <c r="O94" s="617">
        <f t="shared" si="33"/>
        <v>0</v>
      </c>
      <c r="P94" s="617">
        <f t="shared" si="33"/>
        <v>0</v>
      </c>
      <c r="Q94" s="617">
        <f t="shared" si="33"/>
        <v>0</v>
      </c>
      <c r="R94" s="606">
        <f t="shared" si="31"/>
        <v>3825400</v>
      </c>
    </row>
    <row r="95" spans="1:18" s="412" customFormat="1" ht="41.25" customHeight="1">
      <c r="A95" s="411"/>
      <c r="B95" s="392" t="s">
        <v>148</v>
      </c>
      <c r="C95" s="466" t="s">
        <v>150</v>
      </c>
      <c r="D95" s="392" t="s">
        <v>593</v>
      </c>
      <c r="E95" s="506" t="s">
        <v>362</v>
      </c>
      <c r="F95" s="644">
        <v>3816350</v>
      </c>
      <c r="G95" s="643">
        <f aca="true" t="shared" si="34" ref="G95:G115">F95-J95</f>
        <v>3816350</v>
      </c>
      <c r="H95" s="644">
        <v>2867800</v>
      </c>
      <c r="I95" s="644">
        <v>185050</v>
      </c>
      <c r="J95" s="654"/>
      <c r="K95" s="642"/>
      <c r="L95" s="642"/>
      <c r="M95" s="609"/>
      <c r="N95" s="616">
        <f t="shared" si="32"/>
        <v>0</v>
      </c>
      <c r="O95" s="609"/>
      <c r="P95" s="609"/>
      <c r="Q95" s="609"/>
      <c r="R95" s="612">
        <f t="shared" si="31"/>
        <v>3816350</v>
      </c>
    </row>
    <row r="96" spans="1:18" s="412" customFormat="1" ht="27.75" customHeight="1">
      <c r="A96" s="411"/>
      <c r="B96" s="392" t="s">
        <v>151</v>
      </c>
      <c r="C96" s="466" t="s">
        <v>152</v>
      </c>
      <c r="D96" s="392" t="s">
        <v>593</v>
      </c>
      <c r="E96" s="467" t="s">
        <v>74</v>
      </c>
      <c r="F96" s="644">
        <v>9050</v>
      </c>
      <c r="G96" s="643">
        <f t="shared" si="34"/>
        <v>9050</v>
      </c>
      <c r="H96" s="653"/>
      <c r="I96" s="653"/>
      <c r="J96" s="654"/>
      <c r="K96" s="642"/>
      <c r="L96" s="642"/>
      <c r="M96" s="609"/>
      <c r="N96" s="616">
        <f t="shared" si="32"/>
        <v>0</v>
      </c>
      <c r="O96" s="609"/>
      <c r="P96" s="609"/>
      <c r="Q96" s="609"/>
      <c r="R96" s="612">
        <f t="shared" si="31"/>
        <v>9050</v>
      </c>
    </row>
    <row r="97" spans="1:18" s="408" customFormat="1" ht="50.25" customHeight="1">
      <c r="A97" s="406"/>
      <c r="B97" s="504" t="s">
        <v>805</v>
      </c>
      <c r="C97" s="507" t="s">
        <v>807</v>
      </c>
      <c r="D97" s="508" t="s">
        <v>58</v>
      </c>
      <c r="E97" s="509" t="s">
        <v>741</v>
      </c>
      <c r="F97" s="651">
        <f>F98+F99</f>
        <v>1083825</v>
      </c>
      <c r="G97" s="646">
        <f t="shared" si="34"/>
        <v>1083825</v>
      </c>
      <c r="H97" s="651">
        <f aca="true" t="shared" si="35" ref="H97:M97">H98+H99</f>
        <v>698033</v>
      </c>
      <c r="I97" s="651">
        <f t="shared" si="35"/>
        <v>7125</v>
      </c>
      <c r="J97" s="651">
        <f t="shared" si="35"/>
        <v>0</v>
      </c>
      <c r="K97" s="651">
        <f t="shared" si="35"/>
        <v>23500</v>
      </c>
      <c r="L97" s="651">
        <f t="shared" si="35"/>
        <v>23500</v>
      </c>
      <c r="M97" s="651">
        <f t="shared" si="35"/>
        <v>23500</v>
      </c>
      <c r="N97" s="617">
        <f t="shared" si="32"/>
        <v>0</v>
      </c>
      <c r="O97" s="651">
        <f>O98+O99</f>
        <v>0</v>
      </c>
      <c r="P97" s="651">
        <f>P98+P99</f>
        <v>0</v>
      </c>
      <c r="Q97" s="651">
        <f>Q98+Q99</f>
        <v>23500</v>
      </c>
      <c r="R97" s="606">
        <f t="shared" si="31"/>
        <v>1107325</v>
      </c>
    </row>
    <row r="98" spans="1:18" s="408" customFormat="1" ht="66.75" customHeight="1">
      <c r="A98" s="406"/>
      <c r="B98" s="392" t="s">
        <v>153</v>
      </c>
      <c r="C98" s="466" t="s">
        <v>154</v>
      </c>
      <c r="D98" s="392" t="s">
        <v>593</v>
      </c>
      <c r="E98" s="467" t="s">
        <v>159</v>
      </c>
      <c r="F98" s="644">
        <v>281025</v>
      </c>
      <c r="G98" s="643">
        <f t="shared" si="34"/>
        <v>281025</v>
      </c>
      <c r="H98" s="644">
        <v>40000</v>
      </c>
      <c r="I98" s="644">
        <v>7125</v>
      </c>
      <c r="J98" s="655"/>
      <c r="K98" s="645">
        <v>23500</v>
      </c>
      <c r="L98" s="645">
        <v>23500</v>
      </c>
      <c r="M98" s="607">
        <v>23500</v>
      </c>
      <c r="N98" s="617">
        <f t="shared" si="32"/>
        <v>0</v>
      </c>
      <c r="O98" s="609"/>
      <c r="P98" s="609"/>
      <c r="Q98" s="609">
        <v>23500</v>
      </c>
      <c r="R98" s="612">
        <f t="shared" si="31"/>
        <v>304525</v>
      </c>
    </row>
    <row r="99" spans="1:18" s="408" customFormat="1" ht="65.25" customHeight="1">
      <c r="A99" s="406"/>
      <c r="B99" s="392" t="s">
        <v>156</v>
      </c>
      <c r="C99" s="466" t="s">
        <v>155</v>
      </c>
      <c r="D99" s="392" t="s">
        <v>593</v>
      </c>
      <c r="E99" s="467" t="s">
        <v>160</v>
      </c>
      <c r="F99" s="644">
        <v>802800</v>
      </c>
      <c r="G99" s="643">
        <f t="shared" si="34"/>
        <v>802800</v>
      </c>
      <c r="H99" s="644">
        <v>658033</v>
      </c>
      <c r="I99" s="644"/>
      <c r="J99" s="655"/>
      <c r="K99" s="645"/>
      <c r="L99" s="645"/>
      <c r="M99" s="607"/>
      <c r="N99" s="617">
        <f t="shared" si="32"/>
        <v>0</v>
      </c>
      <c r="O99" s="609"/>
      <c r="P99" s="609"/>
      <c r="Q99" s="609"/>
      <c r="R99" s="612">
        <f t="shared" si="31"/>
        <v>802800</v>
      </c>
    </row>
    <row r="100" spans="1:18" s="408" customFormat="1" ht="72.75" customHeight="1">
      <c r="A100" s="406"/>
      <c r="B100" s="504" t="s">
        <v>806</v>
      </c>
      <c r="C100" s="507" t="s">
        <v>808</v>
      </c>
      <c r="D100" s="504" t="s">
        <v>593</v>
      </c>
      <c r="E100" s="509" t="s">
        <v>161</v>
      </c>
      <c r="F100" s="651">
        <v>921893</v>
      </c>
      <c r="G100" s="646">
        <f t="shared" si="34"/>
        <v>921893</v>
      </c>
      <c r="H100" s="651">
        <v>713700</v>
      </c>
      <c r="I100" s="651">
        <v>34993</v>
      </c>
      <c r="J100" s="655"/>
      <c r="K100" s="645"/>
      <c r="L100" s="645"/>
      <c r="M100" s="607"/>
      <c r="N100" s="617">
        <f t="shared" si="32"/>
        <v>0</v>
      </c>
      <c r="O100" s="607"/>
      <c r="P100" s="607"/>
      <c r="Q100" s="607"/>
      <c r="R100" s="606">
        <f t="shared" si="31"/>
        <v>921893</v>
      </c>
    </row>
    <row r="101" spans="1:18" s="408" customFormat="1" ht="83.25" customHeight="1">
      <c r="A101" s="406"/>
      <c r="B101" s="504" t="s">
        <v>823</v>
      </c>
      <c r="C101" s="507" t="s">
        <v>824</v>
      </c>
      <c r="D101" s="504"/>
      <c r="E101" s="509" t="s">
        <v>825</v>
      </c>
      <c r="F101" s="651">
        <f>F102+F103</f>
        <v>599614.8</v>
      </c>
      <c r="G101" s="646">
        <f t="shared" si="34"/>
        <v>599614.8</v>
      </c>
      <c r="H101" s="651">
        <f aca="true" t="shared" si="36" ref="H101:Q101">H102+H103</f>
        <v>23674.4</v>
      </c>
      <c r="I101" s="651">
        <f t="shared" si="36"/>
        <v>0</v>
      </c>
      <c r="J101" s="651">
        <f t="shared" si="36"/>
        <v>0</v>
      </c>
      <c r="K101" s="651">
        <f t="shared" si="36"/>
        <v>518654</v>
      </c>
      <c r="L101" s="651">
        <f t="shared" si="36"/>
        <v>518654</v>
      </c>
      <c r="M101" s="651">
        <f t="shared" si="36"/>
        <v>518654</v>
      </c>
      <c r="N101" s="651">
        <f t="shared" si="36"/>
        <v>0</v>
      </c>
      <c r="O101" s="651">
        <f t="shared" si="36"/>
        <v>0</v>
      </c>
      <c r="P101" s="651">
        <f t="shared" si="36"/>
        <v>0</v>
      </c>
      <c r="Q101" s="651">
        <f t="shared" si="36"/>
        <v>518654</v>
      </c>
      <c r="R101" s="606">
        <f t="shared" si="31"/>
        <v>1118268.8</v>
      </c>
    </row>
    <row r="102" spans="1:18" s="412" customFormat="1" ht="141.75" customHeight="1">
      <c r="A102" s="411"/>
      <c r="B102" s="392" t="s">
        <v>826</v>
      </c>
      <c r="C102" s="466" t="s">
        <v>828</v>
      </c>
      <c r="D102" s="392" t="s">
        <v>593</v>
      </c>
      <c r="E102" s="467" t="s">
        <v>830</v>
      </c>
      <c r="F102" s="644">
        <v>93263</v>
      </c>
      <c r="G102" s="643">
        <f t="shared" si="34"/>
        <v>93263</v>
      </c>
      <c r="H102" s="644">
        <v>2368</v>
      </c>
      <c r="I102" s="644"/>
      <c r="J102" s="654"/>
      <c r="K102" s="642">
        <v>51865</v>
      </c>
      <c r="L102" s="642">
        <v>51865</v>
      </c>
      <c r="M102" s="609">
        <v>51865</v>
      </c>
      <c r="N102" s="616">
        <f t="shared" si="32"/>
        <v>0</v>
      </c>
      <c r="O102" s="609"/>
      <c r="P102" s="609"/>
      <c r="Q102" s="609">
        <v>51865</v>
      </c>
      <c r="R102" s="612">
        <f t="shared" si="31"/>
        <v>145128</v>
      </c>
    </row>
    <row r="103" spans="1:18" s="412" customFormat="1" ht="132.75" customHeight="1">
      <c r="A103" s="411"/>
      <c r="B103" s="392" t="s">
        <v>827</v>
      </c>
      <c r="C103" s="466" t="s">
        <v>829</v>
      </c>
      <c r="D103" s="392" t="s">
        <v>593</v>
      </c>
      <c r="E103" s="467" t="s">
        <v>831</v>
      </c>
      <c r="F103" s="644">
        <v>506351.8</v>
      </c>
      <c r="G103" s="643">
        <f t="shared" si="34"/>
        <v>506351.8</v>
      </c>
      <c r="H103" s="644">
        <v>21306.4</v>
      </c>
      <c r="I103" s="644"/>
      <c r="J103" s="654"/>
      <c r="K103" s="642">
        <v>466789</v>
      </c>
      <c r="L103" s="642">
        <v>466789</v>
      </c>
      <c r="M103" s="609">
        <v>466789</v>
      </c>
      <c r="N103" s="616">
        <f t="shared" si="32"/>
        <v>0</v>
      </c>
      <c r="O103" s="609"/>
      <c r="P103" s="609"/>
      <c r="Q103" s="609">
        <v>466789</v>
      </c>
      <c r="R103" s="612">
        <f t="shared" si="31"/>
        <v>973140.8</v>
      </c>
    </row>
    <row r="104" spans="1:18" s="408" customFormat="1" ht="105.75" customHeight="1">
      <c r="A104" s="406"/>
      <c r="B104" s="504" t="s">
        <v>157</v>
      </c>
      <c r="C104" s="507" t="s">
        <v>158</v>
      </c>
      <c r="D104" s="504" t="s">
        <v>593</v>
      </c>
      <c r="E104" s="509" t="s">
        <v>162</v>
      </c>
      <c r="F104" s="651">
        <v>235770</v>
      </c>
      <c r="G104" s="646">
        <f t="shared" si="34"/>
        <v>235770</v>
      </c>
      <c r="H104" s="651">
        <v>193254</v>
      </c>
      <c r="I104" s="651"/>
      <c r="J104" s="655"/>
      <c r="K104" s="645">
        <v>119640</v>
      </c>
      <c r="L104" s="645">
        <v>119640</v>
      </c>
      <c r="M104" s="607">
        <v>119640</v>
      </c>
      <c r="N104" s="617">
        <f t="shared" si="32"/>
        <v>0</v>
      </c>
      <c r="O104" s="607"/>
      <c r="P104" s="607"/>
      <c r="Q104" s="607">
        <v>119640</v>
      </c>
      <c r="R104" s="606">
        <f t="shared" si="31"/>
        <v>355410</v>
      </c>
    </row>
    <row r="105" spans="1:18" s="408" customFormat="1" ht="122.25" customHeight="1">
      <c r="A105" s="406"/>
      <c r="B105" s="504" t="s">
        <v>205</v>
      </c>
      <c r="C105" s="507" t="s">
        <v>206</v>
      </c>
      <c r="D105" s="504" t="s">
        <v>593</v>
      </c>
      <c r="E105" s="509" t="s">
        <v>207</v>
      </c>
      <c r="F105" s="651">
        <v>235950</v>
      </c>
      <c r="G105" s="646">
        <f t="shared" si="34"/>
        <v>235950</v>
      </c>
      <c r="H105" s="651">
        <v>193401</v>
      </c>
      <c r="I105" s="651"/>
      <c r="J105" s="655"/>
      <c r="K105" s="645"/>
      <c r="L105" s="645"/>
      <c r="M105" s="607"/>
      <c r="N105" s="617"/>
      <c r="O105" s="607"/>
      <c r="P105" s="607"/>
      <c r="Q105" s="607"/>
      <c r="R105" s="606">
        <f t="shared" si="31"/>
        <v>235950</v>
      </c>
    </row>
    <row r="106" spans="1:18" s="347" customFormat="1" ht="51" customHeight="1">
      <c r="A106" s="351"/>
      <c r="B106" s="508" t="s">
        <v>58</v>
      </c>
      <c r="C106" s="511" t="s">
        <v>16</v>
      </c>
      <c r="D106" s="508" t="s">
        <v>58</v>
      </c>
      <c r="E106" s="518" t="s">
        <v>15</v>
      </c>
      <c r="F106" s="651">
        <f>F107+F109+F110</f>
        <v>121195</v>
      </c>
      <c r="G106" s="646">
        <f t="shared" si="34"/>
        <v>121195</v>
      </c>
      <c r="H106" s="656">
        <f aca="true" t="shared" si="37" ref="H106:Q106">H107+H109</f>
        <v>0</v>
      </c>
      <c r="I106" s="656">
        <f t="shared" si="37"/>
        <v>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31"/>
        <v>121195</v>
      </c>
    </row>
    <row r="107" spans="1:18" s="347" customFormat="1" ht="42.75" customHeight="1">
      <c r="A107" s="351"/>
      <c r="B107" s="504" t="s">
        <v>405</v>
      </c>
      <c r="C107" s="504" t="s">
        <v>53</v>
      </c>
      <c r="D107" s="504" t="s">
        <v>58</v>
      </c>
      <c r="E107" s="596" t="s">
        <v>406</v>
      </c>
      <c r="F107" s="651">
        <f>F108</f>
        <v>90000</v>
      </c>
      <c r="G107" s="646">
        <f t="shared" si="34"/>
        <v>90000</v>
      </c>
      <c r="H107" s="656">
        <f aca="true" t="shared" si="38" ref="H107:Q107">H108</f>
        <v>0</v>
      </c>
      <c r="I107" s="656">
        <f t="shared" si="38"/>
        <v>0</v>
      </c>
      <c r="J107" s="651">
        <f t="shared" si="38"/>
        <v>0</v>
      </c>
      <c r="K107" s="651"/>
      <c r="L107" s="651"/>
      <c r="M107" s="617"/>
      <c r="N107" s="617">
        <f t="shared" si="38"/>
        <v>0</v>
      </c>
      <c r="O107" s="617">
        <f t="shared" si="38"/>
        <v>0</v>
      </c>
      <c r="P107" s="617">
        <f t="shared" si="38"/>
        <v>0</v>
      </c>
      <c r="Q107" s="617">
        <f t="shared" si="38"/>
        <v>0</v>
      </c>
      <c r="R107" s="606">
        <f t="shared" si="31"/>
        <v>90000</v>
      </c>
    </row>
    <row r="108" spans="1:18" ht="69.75" customHeight="1">
      <c r="A108" s="356"/>
      <c r="B108" s="392" t="s">
        <v>407</v>
      </c>
      <c r="C108" s="392" t="s">
        <v>408</v>
      </c>
      <c r="D108" s="392" t="s">
        <v>594</v>
      </c>
      <c r="E108" s="506" t="s">
        <v>409</v>
      </c>
      <c r="F108" s="644">
        <v>90000</v>
      </c>
      <c r="G108" s="643">
        <f t="shared" si="34"/>
        <v>90000</v>
      </c>
      <c r="H108" s="657"/>
      <c r="I108" s="657"/>
      <c r="J108" s="642"/>
      <c r="K108" s="642"/>
      <c r="L108" s="642"/>
      <c r="M108" s="609"/>
      <c r="N108" s="609"/>
      <c r="O108" s="636"/>
      <c r="P108" s="636"/>
      <c r="Q108" s="636"/>
      <c r="R108" s="612">
        <f t="shared" si="31"/>
        <v>90000</v>
      </c>
    </row>
    <row r="109" spans="1:18" ht="94.5" customHeight="1" hidden="1">
      <c r="A109" s="356"/>
      <c r="B109" s="537" t="s">
        <v>410</v>
      </c>
      <c r="C109" s="512" t="s">
        <v>23</v>
      </c>
      <c r="D109" s="512" t="s">
        <v>594</v>
      </c>
      <c r="E109" s="513" t="s">
        <v>86</v>
      </c>
      <c r="F109" s="644"/>
      <c r="G109" s="643">
        <f t="shared" si="34"/>
        <v>0</v>
      </c>
      <c r="H109" s="653"/>
      <c r="I109" s="653"/>
      <c r="J109" s="644"/>
      <c r="K109" s="644"/>
      <c r="L109" s="644"/>
      <c r="M109" s="616"/>
      <c r="N109" s="616"/>
      <c r="O109" s="616"/>
      <c r="P109" s="616"/>
      <c r="Q109" s="616"/>
      <c r="R109" s="612">
        <f t="shared" si="31"/>
        <v>0</v>
      </c>
    </row>
    <row r="110" spans="1:18" ht="105" customHeight="1">
      <c r="A110" s="356"/>
      <c r="B110" s="537" t="s">
        <v>410</v>
      </c>
      <c r="C110" s="658" t="s">
        <v>23</v>
      </c>
      <c r="D110" s="537" t="s">
        <v>594</v>
      </c>
      <c r="E110" s="513" t="s">
        <v>86</v>
      </c>
      <c r="F110" s="644">
        <v>31195</v>
      </c>
      <c r="G110" s="643">
        <f t="shared" si="34"/>
        <v>31195</v>
      </c>
      <c r="H110" s="653"/>
      <c r="I110" s="653"/>
      <c r="J110" s="644"/>
      <c r="K110" s="644"/>
      <c r="L110" s="644"/>
      <c r="M110" s="616"/>
      <c r="N110" s="616"/>
      <c r="O110" s="616"/>
      <c r="P110" s="616"/>
      <c r="Q110" s="616"/>
      <c r="R110" s="612">
        <f t="shared" si="31"/>
        <v>31195</v>
      </c>
    </row>
    <row r="111" spans="1:18" s="347" customFormat="1" ht="30" customHeight="1">
      <c r="A111" s="351"/>
      <c r="B111" s="508" t="s">
        <v>58</v>
      </c>
      <c r="C111" s="514" t="s">
        <v>27</v>
      </c>
      <c r="D111" s="510" t="s">
        <v>58</v>
      </c>
      <c r="E111" s="515" t="s">
        <v>28</v>
      </c>
      <c r="F111" s="651">
        <f>F112+F114</f>
        <v>2187900</v>
      </c>
      <c r="G111" s="646">
        <f t="shared" si="34"/>
        <v>2187900</v>
      </c>
      <c r="H111" s="651">
        <f>H112+H114</f>
        <v>1318900</v>
      </c>
      <c r="I111" s="651">
        <f>I112+I114</f>
        <v>313800</v>
      </c>
      <c r="J111" s="651">
        <f>J112+J114</f>
        <v>0</v>
      </c>
      <c r="K111" s="651">
        <f>K112+K114</f>
        <v>0</v>
      </c>
      <c r="L111" s="651"/>
      <c r="M111" s="617"/>
      <c r="N111" s="617">
        <f>N112+N114</f>
        <v>0</v>
      </c>
      <c r="O111" s="617">
        <f>O112+O114</f>
        <v>0</v>
      </c>
      <c r="P111" s="617">
        <f>P112+P114</f>
        <v>0</v>
      </c>
      <c r="Q111" s="617">
        <f>Q112+Q114</f>
        <v>0</v>
      </c>
      <c r="R111" s="606">
        <f t="shared" si="31"/>
        <v>2187900</v>
      </c>
    </row>
    <row r="112" spans="1:18" s="347" customFormat="1" ht="42" customHeight="1">
      <c r="A112" s="351"/>
      <c r="B112" s="597" t="s">
        <v>546</v>
      </c>
      <c r="C112" s="597" t="s">
        <v>25</v>
      </c>
      <c r="D112" s="510" t="s">
        <v>58</v>
      </c>
      <c r="E112" s="598" t="s">
        <v>87</v>
      </c>
      <c r="F112" s="651">
        <f>F113</f>
        <v>135000</v>
      </c>
      <c r="G112" s="646">
        <f t="shared" si="34"/>
        <v>135000</v>
      </c>
      <c r="H112" s="656">
        <f aca="true" t="shared" si="39" ref="H112:Q112">H113</f>
        <v>0</v>
      </c>
      <c r="I112" s="656">
        <f t="shared" si="39"/>
        <v>0</v>
      </c>
      <c r="J112" s="651">
        <f t="shared" si="39"/>
        <v>0</v>
      </c>
      <c r="K112" s="651">
        <f t="shared" si="39"/>
        <v>0</v>
      </c>
      <c r="L112" s="651"/>
      <c r="M112" s="617"/>
      <c r="N112" s="617">
        <f t="shared" si="39"/>
        <v>0</v>
      </c>
      <c r="O112" s="617">
        <f t="shared" si="39"/>
        <v>0</v>
      </c>
      <c r="P112" s="617">
        <f t="shared" si="39"/>
        <v>0</v>
      </c>
      <c r="Q112" s="617">
        <f t="shared" si="39"/>
        <v>0</v>
      </c>
      <c r="R112" s="606">
        <f t="shared" si="31"/>
        <v>135000</v>
      </c>
    </row>
    <row r="113" spans="1:18" ht="68.25" customHeight="1">
      <c r="A113" s="356"/>
      <c r="B113" s="392" t="s">
        <v>547</v>
      </c>
      <c r="C113" s="392" t="s">
        <v>26</v>
      </c>
      <c r="D113" s="392" t="s">
        <v>595</v>
      </c>
      <c r="E113" s="503" t="s">
        <v>88</v>
      </c>
      <c r="F113" s="644">
        <v>135000</v>
      </c>
      <c r="G113" s="643">
        <f t="shared" si="34"/>
        <v>135000</v>
      </c>
      <c r="H113" s="653">
        <v>0</v>
      </c>
      <c r="I113" s="653">
        <v>0</v>
      </c>
      <c r="J113" s="643">
        <v>0</v>
      </c>
      <c r="K113" s="643"/>
      <c r="L113" s="643"/>
      <c r="M113" s="610"/>
      <c r="N113" s="631"/>
      <c r="O113" s="610"/>
      <c r="P113" s="610"/>
      <c r="Q113" s="610"/>
      <c r="R113" s="612">
        <f t="shared" si="31"/>
        <v>135000</v>
      </c>
    </row>
    <row r="114" spans="1:18" s="347" customFormat="1" ht="42.75" customHeight="1">
      <c r="A114" s="351"/>
      <c r="B114" s="504" t="s">
        <v>548</v>
      </c>
      <c r="C114" s="504" t="s">
        <v>2</v>
      </c>
      <c r="D114" s="510" t="s">
        <v>58</v>
      </c>
      <c r="E114" s="518" t="s">
        <v>821</v>
      </c>
      <c r="F114" s="651">
        <f>F115</f>
        <v>2052900</v>
      </c>
      <c r="G114" s="646">
        <f t="shared" si="34"/>
        <v>2052900</v>
      </c>
      <c r="H114" s="651">
        <f aca="true" t="shared" si="40" ref="H114:Q114">H115</f>
        <v>1318900</v>
      </c>
      <c r="I114" s="651">
        <f>I115</f>
        <v>313800</v>
      </c>
      <c r="J114" s="651">
        <f t="shared" si="40"/>
        <v>0</v>
      </c>
      <c r="K114" s="651">
        <f t="shared" si="40"/>
        <v>0</v>
      </c>
      <c r="L114" s="651"/>
      <c r="M114" s="617"/>
      <c r="N114" s="617">
        <f t="shared" si="40"/>
        <v>0</v>
      </c>
      <c r="O114" s="617">
        <f t="shared" si="40"/>
        <v>0</v>
      </c>
      <c r="P114" s="617">
        <f t="shared" si="40"/>
        <v>0</v>
      </c>
      <c r="Q114" s="617">
        <f t="shared" si="40"/>
        <v>0</v>
      </c>
      <c r="R114" s="606">
        <f t="shared" si="31"/>
        <v>2052900</v>
      </c>
    </row>
    <row r="115" spans="1:18" s="412" customFormat="1" ht="66.75" customHeight="1">
      <c r="A115" s="411"/>
      <c r="B115" s="516" t="s">
        <v>549</v>
      </c>
      <c r="C115" s="516" t="s">
        <v>3</v>
      </c>
      <c r="D115" s="516" t="s">
        <v>595</v>
      </c>
      <c r="E115" s="517" t="s">
        <v>92</v>
      </c>
      <c r="F115" s="644">
        <v>2052900</v>
      </c>
      <c r="G115" s="643">
        <f t="shared" si="34"/>
        <v>2052900</v>
      </c>
      <c r="H115" s="644">
        <v>1318900</v>
      </c>
      <c r="I115" s="644">
        <v>313800</v>
      </c>
      <c r="J115" s="642">
        <v>0</v>
      </c>
      <c r="K115" s="642"/>
      <c r="L115" s="642"/>
      <c r="M115" s="609"/>
      <c r="N115" s="609"/>
      <c r="O115" s="636"/>
      <c r="P115" s="636"/>
      <c r="Q115" s="636"/>
      <c r="R115" s="612">
        <f t="shared" si="31"/>
        <v>2052900</v>
      </c>
    </row>
    <row r="116" spans="1:18" s="412" customFormat="1" ht="20.25" hidden="1">
      <c r="A116" s="411"/>
      <c r="B116" s="352" t="s">
        <v>58</v>
      </c>
      <c r="C116" s="379" t="s">
        <v>561</v>
      </c>
      <c r="D116" s="354" t="s">
        <v>58</v>
      </c>
      <c r="E116" s="388" t="s">
        <v>562</v>
      </c>
      <c r="F116" s="378">
        <f>F117</f>
        <v>0</v>
      </c>
      <c r="G116" s="378">
        <f aca="true" t="shared" si="41" ref="G116:Q116">G117</f>
        <v>0</v>
      </c>
      <c r="H116" s="378">
        <f t="shared" si="41"/>
        <v>0</v>
      </c>
      <c r="I116" s="378">
        <f t="shared" si="41"/>
        <v>0</v>
      </c>
      <c r="J116" s="373">
        <f t="shared" si="41"/>
        <v>0</v>
      </c>
      <c r="K116" s="373">
        <f t="shared" si="41"/>
        <v>0</v>
      </c>
      <c r="L116" s="373"/>
      <c r="M116" s="373"/>
      <c r="N116" s="373">
        <f t="shared" si="41"/>
        <v>0</v>
      </c>
      <c r="O116" s="373">
        <f t="shared" si="41"/>
        <v>0</v>
      </c>
      <c r="P116" s="373">
        <f t="shared" si="41"/>
        <v>0</v>
      </c>
      <c r="Q116" s="373">
        <f t="shared" si="41"/>
        <v>0</v>
      </c>
      <c r="R116" s="350">
        <f t="shared" si="31"/>
        <v>0</v>
      </c>
    </row>
    <row r="117" spans="1:18" s="412" customFormat="1" ht="40.5" hidden="1">
      <c r="A117" s="411"/>
      <c r="B117" s="381" t="s">
        <v>252</v>
      </c>
      <c r="C117" s="369" t="s">
        <v>251</v>
      </c>
      <c r="D117" s="413" t="s">
        <v>58</v>
      </c>
      <c r="E117" s="382" t="s">
        <v>253</v>
      </c>
      <c r="F117" s="378">
        <f>F118</f>
        <v>0</v>
      </c>
      <c r="G117" s="378">
        <f aca="true" t="shared" si="42" ref="G117:Q117">G118</f>
        <v>0</v>
      </c>
      <c r="H117" s="378">
        <f t="shared" si="42"/>
        <v>0</v>
      </c>
      <c r="I117" s="378">
        <f t="shared" si="42"/>
        <v>0</v>
      </c>
      <c r="J117" s="373">
        <f t="shared" si="42"/>
        <v>0</v>
      </c>
      <c r="K117" s="373">
        <f t="shared" si="42"/>
        <v>0</v>
      </c>
      <c r="L117" s="373"/>
      <c r="M117" s="373"/>
      <c r="N117" s="373">
        <f t="shared" si="42"/>
        <v>0</v>
      </c>
      <c r="O117" s="373">
        <f t="shared" si="42"/>
        <v>0</v>
      </c>
      <c r="P117" s="373">
        <f t="shared" si="42"/>
        <v>0</v>
      </c>
      <c r="Q117" s="373">
        <f t="shared" si="42"/>
        <v>0</v>
      </c>
      <c r="R117" s="350">
        <f t="shared" si="31"/>
        <v>0</v>
      </c>
    </row>
    <row r="118" spans="1:18" s="412" customFormat="1" ht="40.5" hidden="1">
      <c r="A118" s="411"/>
      <c r="B118" s="369" t="s">
        <v>249</v>
      </c>
      <c r="C118" s="369" t="s">
        <v>250</v>
      </c>
      <c r="D118" s="369" t="s">
        <v>396</v>
      </c>
      <c r="E118" s="382" t="s">
        <v>254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20.25" hidden="1">
      <c r="A119" s="411"/>
      <c r="B119" s="352" t="s">
        <v>58</v>
      </c>
      <c r="C119" s="379" t="s">
        <v>561</v>
      </c>
      <c r="D119" s="354" t="s">
        <v>58</v>
      </c>
      <c r="E119" s="388" t="s">
        <v>562</v>
      </c>
      <c r="F119" s="378"/>
      <c r="G119" s="405"/>
      <c r="H119" s="405" t="s">
        <v>176</v>
      </c>
      <c r="I119" s="405"/>
      <c r="J119" s="375"/>
      <c r="K119" s="401"/>
      <c r="L119" s="401"/>
      <c r="M119" s="401"/>
      <c r="N119" s="374"/>
      <c r="O119" s="375"/>
      <c r="P119" s="375"/>
      <c r="Q119" s="375"/>
      <c r="R119" s="350">
        <f t="shared" si="31"/>
        <v>0</v>
      </c>
    </row>
    <row r="120" spans="1:18" s="412" customFormat="1" ht="60.75" hidden="1">
      <c r="A120" s="411"/>
      <c r="B120" s="369" t="s">
        <v>357</v>
      </c>
      <c r="C120" s="369" t="s">
        <v>354</v>
      </c>
      <c r="D120" s="369" t="s">
        <v>355</v>
      </c>
      <c r="E120" s="382" t="s">
        <v>356</v>
      </c>
      <c r="F120" s="378"/>
      <c r="G120" s="405"/>
      <c r="H120" s="405"/>
      <c r="I120" s="405"/>
      <c r="J120" s="375"/>
      <c r="K120" s="401"/>
      <c r="L120" s="401"/>
      <c r="M120" s="401"/>
      <c r="N120" s="374"/>
      <c r="O120" s="375"/>
      <c r="P120" s="375"/>
      <c r="Q120" s="375"/>
      <c r="R120" s="350">
        <f t="shared" si="31"/>
        <v>0</v>
      </c>
    </row>
    <row r="121" spans="1:18" s="412" customFormat="1" ht="38.25" customHeight="1">
      <c r="A121" s="411"/>
      <c r="B121" s="379" t="s">
        <v>275</v>
      </c>
      <c r="C121" s="379" t="s">
        <v>561</v>
      </c>
      <c r="D121" s="536"/>
      <c r="E121" s="388" t="s">
        <v>562</v>
      </c>
      <c r="F121" s="378"/>
      <c r="G121" s="405"/>
      <c r="H121" s="405"/>
      <c r="I121" s="405"/>
      <c r="J121" s="375"/>
      <c r="K121" s="401">
        <f>K122+K123+K124</f>
        <v>1145900</v>
      </c>
      <c r="L121" s="401">
        <f>L122+L123+L124</f>
        <v>1145900</v>
      </c>
      <c r="M121" s="401">
        <f>M122+M123+M124</f>
        <v>695900</v>
      </c>
      <c r="N121" s="401">
        <f>N122+N123</f>
        <v>0</v>
      </c>
      <c r="O121" s="401">
        <f>O122+O123</f>
        <v>0</v>
      </c>
      <c r="P121" s="401">
        <f>P122+P123</f>
        <v>0</v>
      </c>
      <c r="Q121" s="401">
        <f>Q122+Q123+Q124</f>
        <v>1145900</v>
      </c>
      <c r="R121" s="612">
        <f t="shared" si="31"/>
        <v>1145900</v>
      </c>
    </row>
    <row r="122" spans="1:18" s="412" customFormat="1" ht="26.25" customHeight="1">
      <c r="A122" s="411"/>
      <c r="B122" s="369" t="s">
        <v>270</v>
      </c>
      <c r="C122" s="369" t="s">
        <v>271</v>
      </c>
      <c r="D122" s="369" t="s">
        <v>396</v>
      </c>
      <c r="E122" s="467" t="s">
        <v>272</v>
      </c>
      <c r="F122" s="378"/>
      <c r="G122" s="405"/>
      <c r="H122" s="405"/>
      <c r="I122" s="405"/>
      <c r="J122" s="375"/>
      <c r="K122" s="401">
        <v>903900</v>
      </c>
      <c r="L122" s="401">
        <v>903900</v>
      </c>
      <c r="M122" s="401">
        <v>595900</v>
      </c>
      <c r="N122" s="374"/>
      <c r="O122" s="375"/>
      <c r="P122" s="375"/>
      <c r="Q122" s="375">
        <v>903900</v>
      </c>
      <c r="R122" s="612">
        <f t="shared" si="31"/>
        <v>903900</v>
      </c>
    </row>
    <row r="123" spans="1:18" s="412" customFormat="1" ht="46.5" customHeight="1">
      <c r="A123" s="411"/>
      <c r="B123" s="369" t="s">
        <v>249</v>
      </c>
      <c r="C123" s="369" t="s">
        <v>250</v>
      </c>
      <c r="D123" s="369" t="s">
        <v>396</v>
      </c>
      <c r="E123" s="467" t="s">
        <v>273</v>
      </c>
      <c r="F123" s="378"/>
      <c r="G123" s="405"/>
      <c r="H123" s="405"/>
      <c r="I123" s="405"/>
      <c r="J123" s="375"/>
      <c r="K123" s="401">
        <v>142000</v>
      </c>
      <c r="L123" s="401">
        <v>142000</v>
      </c>
      <c r="M123" s="401"/>
      <c r="N123" s="374"/>
      <c r="O123" s="375"/>
      <c r="P123" s="375"/>
      <c r="Q123" s="375">
        <v>142000</v>
      </c>
      <c r="R123" s="612">
        <f t="shared" si="31"/>
        <v>142000</v>
      </c>
    </row>
    <row r="124" spans="1:18" s="412" customFormat="1" ht="78" customHeight="1">
      <c r="A124" s="411"/>
      <c r="B124" s="369" t="s">
        <v>357</v>
      </c>
      <c r="C124" s="369" t="s">
        <v>354</v>
      </c>
      <c r="D124" s="369" t="s">
        <v>838</v>
      </c>
      <c r="E124" s="467" t="s">
        <v>356</v>
      </c>
      <c r="F124" s="378"/>
      <c r="G124" s="405"/>
      <c r="H124" s="405"/>
      <c r="I124" s="405"/>
      <c r="J124" s="375"/>
      <c r="K124" s="401">
        <v>100000</v>
      </c>
      <c r="L124" s="401">
        <v>100000</v>
      </c>
      <c r="M124" s="401">
        <v>100000</v>
      </c>
      <c r="N124" s="374"/>
      <c r="O124" s="375"/>
      <c r="P124" s="375"/>
      <c r="Q124" s="375">
        <v>100000</v>
      </c>
      <c r="R124" s="612">
        <f t="shared" si="31"/>
        <v>100000</v>
      </c>
    </row>
    <row r="125" spans="1:18" s="412" customFormat="1" ht="77.25" customHeight="1">
      <c r="A125" s="411"/>
      <c r="B125" s="137" t="s">
        <v>413</v>
      </c>
      <c r="C125" s="137"/>
      <c r="D125" s="137"/>
      <c r="E125" s="135" t="s">
        <v>596</v>
      </c>
      <c r="F125" s="605">
        <f>F126</f>
        <v>7777200</v>
      </c>
      <c r="G125" s="605">
        <f aca="true" t="shared" si="43" ref="G125:Q125">G126</f>
        <v>7777200</v>
      </c>
      <c r="H125" s="605">
        <f t="shared" si="43"/>
        <v>3918000</v>
      </c>
      <c r="I125" s="605">
        <f t="shared" si="43"/>
        <v>63000</v>
      </c>
      <c r="J125" s="605">
        <f t="shared" si="43"/>
        <v>0</v>
      </c>
      <c r="K125" s="605">
        <f t="shared" si="43"/>
        <v>0</v>
      </c>
      <c r="L125" s="605"/>
      <c r="M125" s="605"/>
      <c r="N125" s="605">
        <f t="shared" si="43"/>
        <v>0</v>
      </c>
      <c r="O125" s="605">
        <f t="shared" si="43"/>
        <v>0</v>
      </c>
      <c r="P125" s="605">
        <f t="shared" si="43"/>
        <v>0</v>
      </c>
      <c r="Q125" s="605">
        <f t="shared" si="43"/>
        <v>0</v>
      </c>
      <c r="R125" s="801">
        <f t="shared" si="31"/>
        <v>7777200</v>
      </c>
    </row>
    <row r="126" spans="1:18" ht="71.25" customHeight="1">
      <c r="A126" s="356"/>
      <c r="B126" s="137" t="s">
        <v>414</v>
      </c>
      <c r="C126" s="137"/>
      <c r="D126" s="137"/>
      <c r="E126" s="349" t="s">
        <v>596</v>
      </c>
      <c r="F126" s="605">
        <f>F127+F132+F129</f>
        <v>7777200</v>
      </c>
      <c r="G126" s="605">
        <f aca="true" t="shared" si="44" ref="G126:Q126">G127+G132+G129</f>
        <v>7777200</v>
      </c>
      <c r="H126" s="605">
        <f t="shared" si="44"/>
        <v>3918000</v>
      </c>
      <c r="I126" s="605">
        <f t="shared" si="44"/>
        <v>63000</v>
      </c>
      <c r="J126" s="605">
        <f t="shared" si="44"/>
        <v>0</v>
      </c>
      <c r="K126" s="605">
        <f t="shared" si="44"/>
        <v>0</v>
      </c>
      <c r="L126" s="605">
        <f t="shared" si="44"/>
        <v>0</v>
      </c>
      <c r="M126" s="605"/>
      <c r="N126" s="605">
        <f t="shared" si="44"/>
        <v>0</v>
      </c>
      <c r="O126" s="605">
        <f t="shared" si="44"/>
        <v>0</v>
      </c>
      <c r="P126" s="605">
        <f t="shared" si="44"/>
        <v>0</v>
      </c>
      <c r="Q126" s="605">
        <f t="shared" si="44"/>
        <v>0</v>
      </c>
      <c r="R126" s="801">
        <f t="shared" si="31"/>
        <v>7777200</v>
      </c>
    </row>
    <row r="127" spans="1:18" s="412" customFormat="1" ht="31.5" customHeight="1">
      <c r="A127" s="411"/>
      <c r="B127" s="352" t="s">
        <v>58</v>
      </c>
      <c r="C127" s="353" t="s">
        <v>59</v>
      </c>
      <c r="D127" s="352" t="s">
        <v>58</v>
      </c>
      <c r="E127" s="355" t="s">
        <v>6</v>
      </c>
      <c r="F127" s="607">
        <f>F128</f>
        <v>4929200</v>
      </c>
      <c r="G127" s="607">
        <f aca="true" t="shared" si="45" ref="G127:Q127">G128</f>
        <v>4929200</v>
      </c>
      <c r="H127" s="607">
        <f t="shared" si="45"/>
        <v>3882400</v>
      </c>
      <c r="I127" s="607">
        <f t="shared" si="45"/>
        <v>63000</v>
      </c>
      <c r="J127" s="607">
        <f t="shared" si="45"/>
        <v>0</v>
      </c>
      <c r="K127" s="607">
        <f t="shared" si="45"/>
        <v>0</v>
      </c>
      <c r="L127" s="607"/>
      <c r="M127" s="607"/>
      <c r="N127" s="607">
        <f t="shared" si="45"/>
        <v>0</v>
      </c>
      <c r="O127" s="607">
        <f t="shared" si="45"/>
        <v>0</v>
      </c>
      <c r="P127" s="607">
        <f t="shared" si="45"/>
        <v>0</v>
      </c>
      <c r="Q127" s="607">
        <f t="shared" si="45"/>
        <v>0</v>
      </c>
      <c r="R127" s="606">
        <f t="shared" si="31"/>
        <v>4929200</v>
      </c>
    </row>
    <row r="128" spans="1:18" s="412" customFormat="1" ht="68.25" customHeight="1">
      <c r="A128" s="411"/>
      <c r="B128" s="357" t="s">
        <v>415</v>
      </c>
      <c r="C128" s="357" t="s">
        <v>610</v>
      </c>
      <c r="D128" s="357" t="s">
        <v>392</v>
      </c>
      <c r="E128" s="358" t="s">
        <v>182</v>
      </c>
      <c r="F128" s="609">
        <v>4929200</v>
      </c>
      <c r="G128" s="610">
        <f>F128-J128</f>
        <v>4929200</v>
      </c>
      <c r="H128" s="609">
        <v>3882400</v>
      </c>
      <c r="I128" s="609">
        <v>63000</v>
      </c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4929200</v>
      </c>
    </row>
    <row r="129" spans="1:18" s="412" customFormat="1" ht="27.75" customHeight="1">
      <c r="A129" s="411"/>
      <c r="B129" s="354" t="s">
        <v>58</v>
      </c>
      <c r="C129" s="353" t="s">
        <v>339</v>
      </c>
      <c r="D129" s="352" t="s">
        <v>58</v>
      </c>
      <c r="E129" s="355" t="s">
        <v>338</v>
      </c>
      <c r="F129" s="607">
        <f>F130</f>
        <v>575600</v>
      </c>
      <c r="G129" s="607">
        <f aca="true" t="shared" si="46" ref="G129:Q129">G130</f>
        <v>575600</v>
      </c>
      <c r="H129" s="607">
        <f t="shared" si="46"/>
        <v>0</v>
      </c>
      <c r="I129" s="607">
        <f t="shared" si="46"/>
        <v>0</v>
      </c>
      <c r="J129" s="607">
        <f t="shared" si="46"/>
        <v>0</v>
      </c>
      <c r="K129" s="607">
        <f t="shared" si="46"/>
        <v>0</v>
      </c>
      <c r="L129" s="607">
        <f t="shared" si="46"/>
        <v>0</v>
      </c>
      <c r="M129" s="607"/>
      <c r="N129" s="607">
        <f t="shared" si="46"/>
        <v>0</v>
      </c>
      <c r="O129" s="607">
        <f t="shared" si="46"/>
        <v>0</v>
      </c>
      <c r="P129" s="607">
        <f t="shared" si="46"/>
        <v>0</v>
      </c>
      <c r="Q129" s="607">
        <f t="shared" si="46"/>
        <v>0</v>
      </c>
      <c r="R129" s="606">
        <f t="shared" si="31"/>
        <v>575600</v>
      </c>
    </row>
    <row r="130" spans="1:18" s="412" customFormat="1" ht="63.75" customHeight="1">
      <c r="A130" s="411"/>
      <c r="B130" s="357" t="s">
        <v>340</v>
      </c>
      <c r="C130" s="361" t="s">
        <v>9</v>
      </c>
      <c r="D130" s="357" t="s">
        <v>10</v>
      </c>
      <c r="E130" s="358" t="s">
        <v>11</v>
      </c>
      <c r="F130" s="609">
        <v>575600</v>
      </c>
      <c r="G130" s="610">
        <f>F130-J130</f>
        <v>575600</v>
      </c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12">
        <f t="shared" si="31"/>
        <v>575600</v>
      </c>
    </row>
    <row r="131" spans="1:18" s="412" customFormat="1" ht="110.25" customHeight="1">
      <c r="A131" s="411"/>
      <c r="B131" s="357" t="s">
        <v>340</v>
      </c>
      <c r="C131" s="361" t="s">
        <v>9</v>
      </c>
      <c r="D131" s="357" t="s">
        <v>10</v>
      </c>
      <c r="E131" s="358" t="s">
        <v>778</v>
      </c>
      <c r="F131" s="609">
        <v>525600</v>
      </c>
      <c r="G131" s="610">
        <f>F131-J131</f>
        <v>525600</v>
      </c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12">
        <f t="shared" si="31"/>
        <v>525600</v>
      </c>
    </row>
    <row r="132" spans="1:18" ht="48.75" customHeight="1">
      <c r="A132" s="356"/>
      <c r="B132" s="352" t="s">
        <v>58</v>
      </c>
      <c r="C132" s="410" t="s">
        <v>16</v>
      </c>
      <c r="D132" s="354" t="s">
        <v>58</v>
      </c>
      <c r="E132" s="390" t="s">
        <v>15</v>
      </c>
      <c r="F132" s="617">
        <f aca="true" t="shared" si="47" ref="F132:K132">F139+F154+F162+F163+F167+F164+F165+F166</f>
        <v>2272400</v>
      </c>
      <c r="G132" s="617">
        <f t="shared" si="47"/>
        <v>2272400</v>
      </c>
      <c r="H132" s="617">
        <f t="shared" si="47"/>
        <v>35600</v>
      </c>
      <c r="I132" s="617">
        <f t="shared" si="47"/>
        <v>0</v>
      </c>
      <c r="J132" s="617">
        <f t="shared" si="47"/>
        <v>0</v>
      </c>
      <c r="K132" s="617">
        <f t="shared" si="47"/>
        <v>0</v>
      </c>
      <c r="L132" s="617">
        <f aca="true" t="shared" si="48" ref="L132:Q132">L139+L154+L162+L163+L167+L164</f>
        <v>0</v>
      </c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06">
        <f t="shared" si="31"/>
        <v>2272400</v>
      </c>
    </row>
    <row r="133" spans="1:18" s="412" customFormat="1" ht="96" customHeight="1" hidden="1">
      <c r="A133" s="411"/>
      <c r="B133" s="370" t="s">
        <v>421</v>
      </c>
      <c r="C133" s="370" t="s">
        <v>29</v>
      </c>
      <c r="D133" s="414" t="s">
        <v>58</v>
      </c>
      <c r="E133" s="371" t="s">
        <v>93</v>
      </c>
      <c r="F133" s="629">
        <f>F134+F135</f>
        <v>0</v>
      </c>
      <c r="G133" s="629">
        <f aca="true" t="shared" si="49" ref="G133:Q133">G134+G135</f>
        <v>0</v>
      </c>
      <c r="H133" s="659">
        <f t="shared" si="49"/>
        <v>0</v>
      </c>
      <c r="I133" s="659">
        <f t="shared" si="49"/>
        <v>0</v>
      </c>
      <c r="J133" s="629">
        <f t="shared" si="49"/>
        <v>0</v>
      </c>
      <c r="K133" s="629">
        <f t="shared" si="49"/>
        <v>0</v>
      </c>
      <c r="L133" s="629"/>
      <c r="M133" s="629"/>
      <c r="N133" s="629">
        <f t="shared" si="49"/>
        <v>0</v>
      </c>
      <c r="O133" s="629">
        <f t="shared" si="49"/>
        <v>0</v>
      </c>
      <c r="P133" s="629">
        <f t="shared" si="49"/>
        <v>0</v>
      </c>
      <c r="Q133" s="629">
        <f t="shared" si="49"/>
        <v>0</v>
      </c>
      <c r="R133" s="606">
        <f t="shared" si="31"/>
        <v>0</v>
      </c>
    </row>
    <row r="134" spans="1:18" ht="75.75" customHeight="1" hidden="1">
      <c r="A134" s="356"/>
      <c r="B134" s="415" t="s">
        <v>422</v>
      </c>
      <c r="C134" s="368" t="s">
        <v>30</v>
      </c>
      <c r="D134" s="368" t="s">
        <v>597</v>
      </c>
      <c r="E134" s="407" t="s">
        <v>423</v>
      </c>
      <c r="F134" s="617"/>
      <c r="G134" s="616"/>
      <c r="H134" s="637"/>
      <c r="I134" s="637"/>
      <c r="J134" s="618"/>
      <c r="K134" s="609">
        <v>0</v>
      </c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70.5" customHeight="1" hidden="1">
      <c r="A135" s="356"/>
      <c r="B135" s="415" t="s">
        <v>424</v>
      </c>
      <c r="C135" s="368" t="s">
        <v>31</v>
      </c>
      <c r="D135" s="368" t="s">
        <v>599</v>
      </c>
      <c r="E135" s="407" t="s">
        <v>94</v>
      </c>
      <c r="F135" s="617"/>
      <c r="G135" s="616"/>
      <c r="H135" s="637"/>
      <c r="I135" s="637"/>
      <c r="J135" s="618"/>
      <c r="K135" s="609"/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ht="58.5" customHeight="1" hidden="1">
      <c r="A136" s="356"/>
      <c r="B136" s="415" t="s">
        <v>425</v>
      </c>
      <c r="C136" s="368" t="s">
        <v>32</v>
      </c>
      <c r="D136" s="413" t="s">
        <v>58</v>
      </c>
      <c r="E136" s="382" t="s">
        <v>95</v>
      </c>
      <c r="F136" s="617">
        <f>F137+F138</f>
        <v>0</v>
      </c>
      <c r="G136" s="617">
        <f aca="true" t="shared" si="50" ref="G136:Q136">G137+G138</f>
        <v>0</v>
      </c>
      <c r="H136" s="637">
        <f t="shared" si="50"/>
        <v>0</v>
      </c>
      <c r="I136" s="637">
        <f t="shared" si="50"/>
        <v>0</v>
      </c>
      <c r="J136" s="617">
        <f t="shared" si="50"/>
        <v>0</v>
      </c>
      <c r="K136" s="617">
        <f t="shared" si="50"/>
        <v>0</v>
      </c>
      <c r="L136" s="617"/>
      <c r="M136" s="617"/>
      <c r="N136" s="617">
        <f t="shared" si="50"/>
        <v>0</v>
      </c>
      <c r="O136" s="617">
        <f t="shared" si="50"/>
        <v>0</v>
      </c>
      <c r="P136" s="617">
        <f t="shared" si="50"/>
        <v>0</v>
      </c>
      <c r="Q136" s="617">
        <f t="shared" si="50"/>
        <v>0</v>
      </c>
      <c r="R136" s="606">
        <f t="shared" si="31"/>
        <v>0</v>
      </c>
    </row>
    <row r="137" spans="1:18" ht="70.5" customHeight="1" hidden="1">
      <c r="A137" s="356"/>
      <c r="B137" s="415" t="s">
        <v>426</v>
      </c>
      <c r="C137" s="368" t="s">
        <v>33</v>
      </c>
      <c r="D137" s="368" t="s">
        <v>597</v>
      </c>
      <c r="E137" s="407" t="s">
        <v>95</v>
      </c>
      <c r="F137" s="617"/>
      <c r="G137" s="616"/>
      <c r="H137" s="637"/>
      <c r="I137" s="637"/>
      <c r="J137" s="618"/>
      <c r="K137" s="609"/>
      <c r="L137" s="609"/>
      <c r="M137" s="609"/>
      <c r="N137" s="619"/>
      <c r="O137" s="618"/>
      <c r="P137" s="618"/>
      <c r="Q137" s="618"/>
      <c r="R137" s="606">
        <f t="shared" si="31"/>
        <v>0</v>
      </c>
    </row>
    <row r="138" spans="1:18" ht="87" customHeight="1" hidden="1">
      <c r="A138" s="356"/>
      <c r="B138" s="415" t="s">
        <v>427</v>
      </c>
      <c r="C138" s="368" t="s">
        <v>34</v>
      </c>
      <c r="D138" s="368" t="s">
        <v>599</v>
      </c>
      <c r="E138" s="407" t="s">
        <v>96</v>
      </c>
      <c r="F138" s="617"/>
      <c r="G138" s="616"/>
      <c r="H138" s="637"/>
      <c r="I138" s="637"/>
      <c r="J138" s="618"/>
      <c r="K138" s="609">
        <v>0</v>
      </c>
      <c r="L138" s="609"/>
      <c r="M138" s="609"/>
      <c r="N138" s="619"/>
      <c r="O138" s="618"/>
      <c r="P138" s="618"/>
      <c r="Q138" s="618"/>
      <c r="R138" s="606">
        <f t="shared" si="31"/>
        <v>0</v>
      </c>
    </row>
    <row r="139" spans="1:18" s="347" customFormat="1" ht="129" customHeight="1">
      <c r="A139" s="348"/>
      <c r="B139" s="599" t="s">
        <v>431</v>
      </c>
      <c r="C139" s="600" t="s">
        <v>428</v>
      </c>
      <c r="D139" s="354" t="s">
        <v>58</v>
      </c>
      <c r="E139" s="388" t="s">
        <v>432</v>
      </c>
      <c r="F139" s="617">
        <f>F140+F141+F142+F151+F152+F153</f>
        <v>166000</v>
      </c>
      <c r="G139" s="620">
        <f>F139-J139</f>
        <v>166000</v>
      </c>
      <c r="H139" s="637">
        <f aca="true" t="shared" si="51" ref="H139:Q139">H140+H141+H142</f>
        <v>0</v>
      </c>
      <c r="I139" s="637">
        <f t="shared" si="51"/>
        <v>0</v>
      </c>
      <c r="J139" s="617">
        <f t="shared" si="51"/>
        <v>0</v>
      </c>
      <c r="K139" s="617">
        <f t="shared" si="51"/>
        <v>0</v>
      </c>
      <c r="L139" s="617"/>
      <c r="M139" s="617"/>
      <c r="N139" s="617">
        <f t="shared" si="51"/>
        <v>0</v>
      </c>
      <c r="O139" s="617">
        <f t="shared" si="51"/>
        <v>0</v>
      </c>
      <c r="P139" s="617">
        <f t="shared" si="51"/>
        <v>0</v>
      </c>
      <c r="Q139" s="617">
        <f t="shared" si="51"/>
        <v>0</v>
      </c>
      <c r="R139" s="606">
        <f t="shared" si="31"/>
        <v>166000</v>
      </c>
    </row>
    <row r="140" spans="1:18" ht="52.5" customHeight="1">
      <c r="A140" s="400"/>
      <c r="B140" s="418" t="s">
        <v>433</v>
      </c>
      <c r="C140" s="419" t="s">
        <v>434</v>
      </c>
      <c r="D140" s="419" t="s">
        <v>597</v>
      </c>
      <c r="E140" s="382" t="s">
        <v>435</v>
      </c>
      <c r="F140" s="616">
        <v>12000</v>
      </c>
      <c r="G140" s="610">
        <f>F140-J140</f>
        <v>12000</v>
      </c>
      <c r="H140" s="660"/>
      <c r="I140" s="660"/>
      <c r="J140" s="618"/>
      <c r="K140" s="609"/>
      <c r="L140" s="609"/>
      <c r="M140" s="609"/>
      <c r="N140" s="619"/>
      <c r="O140" s="618"/>
      <c r="P140" s="618"/>
      <c r="Q140" s="618"/>
      <c r="R140" s="612">
        <f t="shared" si="31"/>
        <v>12000</v>
      </c>
    </row>
    <row r="141" spans="1:18" ht="60" customHeight="1" hidden="1">
      <c r="A141" s="400"/>
      <c r="B141" s="418" t="s">
        <v>617</v>
      </c>
      <c r="C141" s="419" t="s">
        <v>618</v>
      </c>
      <c r="D141" s="419" t="s">
        <v>598</v>
      </c>
      <c r="E141" s="382" t="s">
        <v>622</v>
      </c>
      <c r="F141" s="616"/>
      <c r="G141" s="616"/>
      <c r="H141" s="660"/>
      <c r="I141" s="660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31"/>
        <v>0</v>
      </c>
    </row>
    <row r="142" spans="1:18" ht="64.5" customHeight="1" hidden="1">
      <c r="A142" s="400"/>
      <c r="B142" s="418" t="s">
        <v>438</v>
      </c>
      <c r="C142" s="419" t="s">
        <v>439</v>
      </c>
      <c r="D142" s="419" t="s">
        <v>598</v>
      </c>
      <c r="E142" s="382" t="s">
        <v>430</v>
      </c>
      <c r="F142" s="616"/>
      <c r="G142" s="616"/>
      <c r="H142" s="660"/>
      <c r="I142" s="660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31"/>
        <v>0</v>
      </c>
    </row>
    <row r="143" spans="1:18" ht="64.5" customHeight="1" hidden="1">
      <c r="A143" s="400"/>
      <c r="B143" s="415" t="s">
        <v>440</v>
      </c>
      <c r="C143" s="368" t="s">
        <v>35</v>
      </c>
      <c r="D143" s="413" t="s">
        <v>58</v>
      </c>
      <c r="E143" s="382" t="s">
        <v>226</v>
      </c>
      <c r="F143" s="616">
        <f>F144+F145+F146+F147+F148+F149+F150</f>
        <v>0</v>
      </c>
      <c r="G143" s="616">
        <f aca="true" t="shared" si="52" ref="G143:Q143">G144+G145+G146+G147+G148+G149+G150</f>
        <v>0</v>
      </c>
      <c r="H143" s="660">
        <f t="shared" si="52"/>
        <v>0</v>
      </c>
      <c r="I143" s="660">
        <f t="shared" si="52"/>
        <v>0</v>
      </c>
      <c r="J143" s="616">
        <f t="shared" si="52"/>
        <v>0</v>
      </c>
      <c r="K143" s="616">
        <f t="shared" si="52"/>
        <v>0</v>
      </c>
      <c r="L143" s="616"/>
      <c r="M143" s="616"/>
      <c r="N143" s="616">
        <f t="shared" si="52"/>
        <v>0</v>
      </c>
      <c r="O143" s="616">
        <f t="shared" si="52"/>
        <v>0</v>
      </c>
      <c r="P143" s="616">
        <f t="shared" si="52"/>
        <v>0</v>
      </c>
      <c r="Q143" s="616">
        <f t="shared" si="52"/>
        <v>0</v>
      </c>
      <c r="R143" s="612">
        <f aca="true" t="shared" si="53" ref="R143:R183">F143+K143</f>
        <v>0</v>
      </c>
    </row>
    <row r="144" spans="1:18" ht="35.25" customHeight="1" hidden="1">
      <c r="A144" s="356"/>
      <c r="B144" s="415" t="s">
        <v>441</v>
      </c>
      <c r="C144" s="368" t="s">
        <v>36</v>
      </c>
      <c r="D144" s="368" t="s">
        <v>594</v>
      </c>
      <c r="E144" s="382" t="s">
        <v>97</v>
      </c>
      <c r="F144" s="616"/>
      <c r="G144" s="616"/>
      <c r="H144" s="633"/>
      <c r="I144" s="633"/>
      <c r="J144" s="610"/>
      <c r="K144" s="610"/>
      <c r="L144" s="610"/>
      <c r="M144" s="610"/>
      <c r="N144" s="631">
        <v>0</v>
      </c>
      <c r="O144" s="610">
        <v>0</v>
      </c>
      <c r="P144" s="610">
        <v>0</v>
      </c>
      <c r="Q144" s="610"/>
      <c r="R144" s="612">
        <f t="shared" si="53"/>
        <v>0</v>
      </c>
    </row>
    <row r="145" spans="1:18" ht="40.5" hidden="1">
      <c r="A145" s="356"/>
      <c r="B145" s="415" t="s">
        <v>442</v>
      </c>
      <c r="C145" s="368" t="s">
        <v>37</v>
      </c>
      <c r="D145" s="368" t="s">
        <v>594</v>
      </c>
      <c r="E145" s="382" t="s">
        <v>443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3"/>
        <v>0</v>
      </c>
    </row>
    <row r="146" spans="1:18" ht="20.25" hidden="1">
      <c r="A146" s="356"/>
      <c r="B146" s="415" t="s">
        <v>444</v>
      </c>
      <c r="C146" s="368" t="s">
        <v>38</v>
      </c>
      <c r="D146" s="368" t="s">
        <v>594</v>
      </c>
      <c r="E146" s="382" t="s">
        <v>98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3"/>
        <v>0</v>
      </c>
    </row>
    <row r="147" spans="1:18" ht="36.75" customHeight="1" hidden="1">
      <c r="A147" s="356"/>
      <c r="B147" s="415" t="s">
        <v>445</v>
      </c>
      <c r="C147" s="368" t="s">
        <v>39</v>
      </c>
      <c r="D147" s="368" t="s">
        <v>594</v>
      </c>
      <c r="E147" s="382" t="s">
        <v>99</v>
      </c>
      <c r="F147" s="616"/>
      <c r="G147" s="616"/>
      <c r="H147" s="633"/>
      <c r="I147" s="633"/>
      <c r="J147" s="610"/>
      <c r="K147" s="610"/>
      <c r="L147" s="610"/>
      <c r="M147" s="610"/>
      <c r="N147" s="631"/>
      <c r="O147" s="610"/>
      <c r="P147" s="610"/>
      <c r="Q147" s="610"/>
      <c r="R147" s="612">
        <f t="shared" si="53"/>
        <v>0</v>
      </c>
    </row>
    <row r="148" spans="1:18" ht="39.75" customHeight="1" hidden="1">
      <c r="A148" s="356"/>
      <c r="B148" s="415" t="s">
        <v>450</v>
      </c>
      <c r="C148" s="368" t="s">
        <v>40</v>
      </c>
      <c r="D148" s="368" t="s">
        <v>594</v>
      </c>
      <c r="E148" s="382" t="s">
        <v>100</v>
      </c>
      <c r="F148" s="616"/>
      <c r="G148" s="616"/>
      <c r="H148" s="633"/>
      <c r="I148" s="633"/>
      <c r="J148" s="610"/>
      <c r="K148" s="610"/>
      <c r="L148" s="610"/>
      <c r="M148" s="610"/>
      <c r="N148" s="631"/>
      <c r="O148" s="610"/>
      <c r="P148" s="610"/>
      <c r="Q148" s="610"/>
      <c r="R148" s="612">
        <f t="shared" si="53"/>
        <v>0</v>
      </c>
    </row>
    <row r="149" spans="1:18" ht="38.25" customHeight="1" hidden="1">
      <c r="A149" s="356"/>
      <c r="B149" s="415" t="s">
        <v>451</v>
      </c>
      <c r="C149" s="368" t="s">
        <v>41</v>
      </c>
      <c r="D149" s="368" t="s">
        <v>594</v>
      </c>
      <c r="E149" s="382" t="s">
        <v>101</v>
      </c>
      <c r="F149" s="616"/>
      <c r="G149" s="616"/>
      <c r="H149" s="633"/>
      <c r="I149" s="633"/>
      <c r="J149" s="610"/>
      <c r="K149" s="610"/>
      <c r="L149" s="610"/>
      <c r="M149" s="610"/>
      <c r="N149" s="631"/>
      <c r="O149" s="610"/>
      <c r="P149" s="610"/>
      <c r="Q149" s="610"/>
      <c r="R149" s="612">
        <f t="shared" si="53"/>
        <v>0</v>
      </c>
    </row>
    <row r="150" spans="1:18" ht="40.5" hidden="1">
      <c r="A150" s="356"/>
      <c r="B150" s="415" t="s">
        <v>227</v>
      </c>
      <c r="C150" s="368" t="s">
        <v>228</v>
      </c>
      <c r="D150" s="368" t="s">
        <v>594</v>
      </c>
      <c r="E150" s="382" t="s">
        <v>102</v>
      </c>
      <c r="F150" s="616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3"/>
        <v>0</v>
      </c>
    </row>
    <row r="151" spans="1:18" ht="43.5" customHeight="1">
      <c r="A151" s="356"/>
      <c r="B151" s="458" t="s">
        <v>436</v>
      </c>
      <c r="C151" s="458" t="s">
        <v>437</v>
      </c>
      <c r="D151" s="458" t="s">
        <v>598</v>
      </c>
      <c r="E151" s="544" t="s">
        <v>222</v>
      </c>
      <c r="F151" s="616">
        <v>144000</v>
      </c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12">
        <f t="shared" si="53"/>
        <v>144000</v>
      </c>
    </row>
    <row r="152" spans="1:18" ht="78.75" customHeight="1" hidden="1">
      <c r="A152" s="356"/>
      <c r="B152" s="415" t="s">
        <v>617</v>
      </c>
      <c r="C152" s="368" t="s">
        <v>618</v>
      </c>
      <c r="D152" s="368" t="s">
        <v>598</v>
      </c>
      <c r="E152" s="382" t="s">
        <v>622</v>
      </c>
      <c r="F152" s="616"/>
      <c r="G152" s="616"/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3"/>
        <v>0</v>
      </c>
    </row>
    <row r="153" spans="1:18" ht="67.5" customHeight="1">
      <c r="A153" s="356"/>
      <c r="B153" s="458" t="s">
        <v>438</v>
      </c>
      <c r="C153" s="458" t="s">
        <v>439</v>
      </c>
      <c r="D153" s="458" t="s">
        <v>598</v>
      </c>
      <c r="E153" s="544" t="s">
        <v>430</v>
      </c>
      <c r="F153" s="616">
        <v>10000</v>
      </c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12">
        <f t="shared" si="53"/>
        <v>10000</v>
      </c>
    </row>
    <row r="154" spans="1:18" s="347" customFormat="1" ht="77.25" customHeight="1">
      <c r="A154" s="351"/>
      <c r="B154" s="599" t="s">
        <v>453</v>
      </c>
      <c r="C154" s="601" t="s">
        <v>42</v>
      </c>
      <c r="D154" s="601" t="s">
        <v>598</v>
      </c>
      <c r="E154" s="602" t="s">
        <v>107</v>
      </c>
      <c r="F154" s="617">
        <v>100200</v>
      </c>
      <c r="G154" s="620">
        <f>F154-J154</f>
        <v>100200</v>
      </c>
      <c r="H154" s="662"/>
      <c r="I154" s="662"/>
      <c r="J154" s="623"/>
      <c r="K154" s="607"/>
      <c r="L154" s="607"/>
      <c r="M154" s="607"/>
      <c r="N154" s="622"/>
      <c r="O154" s="623"/>
      <c r="P154" s="623"/>
      <c r="Q154" s="623"/>
      <c r="R154" s="606">
        <f t="shared" si="53"/>
        <v>100200</v>
      </c>
    </row>
    <row r="155" spans="1:18" ht="206.25" customHeight="1" hidden="1">
      <c r="A155" s="356"/>
      <c r="B155" s="415" t="s">
        <v>454</v>
      </c>
      <c r="C155" s="369" t="s">
        <v>43</v>
      </c>
      <c r="D155" s="369" t="s">
        <v>58</v>
      </c>
      <c r="E155" s="382" t="s">
        <v>229</v>
      </c>
      <c r="F155" s="617">
        <f>F156+F157+F158+F160+F159</f>
        <v>0</v>
      </c>
      <c r="G155" s="617">
        <f aca="true" t="shared" si="54" ref="G155:Q155">G156+G157+G158+G160+G159</f>
        <v>0</v>
      </c>
      <c r="H155" s="637">
        <f t="shared" si="54"/>
        <v>0</v>
      </c>
      <c r="I155" s="637">
        <f t="shared" si="54"/>
        <v>0</v>
      </c>
      <c r="J155" s="637">
        <f t="shared" si="54"/>
        <v>0</v>
      </c>
      <c r="K155" s="637">
        <f t="shared" si="54"/>
        <v>0</v>
      </c>
      <c r="L155" s="637"/>
      <c r="M155" s="637"/>
      <c r="N155" s="637">
        <f t="shared" si="54"/>
        <v>0</v>
      </c>
      <c r="O155" s="637">
        <f t="shared" si="54"/>
        <v>0</v>
      </c>
      <c r="P155" s="637">
        <f t="shared" si="54"/>
        <v>0</v>
      </c>
      <c r="Q155" s="637">
        <f t="shared" si="54"/>
        <v>0</v>
      </c>
      <c r="R155" s="606">
        <f t="shared" si="53"/>
        <v>0</v>
      </c>
    </row>
    <row r="156" spans="1:18" ht="56.25" customHeight="1" hidden="1">
      <c r="A156" s="356"/>
      <c r="B156" s="415" t="s">
        <v>75</v>
      </c>
      <c r="C156" s="369" t="s">
        <v>76</v>
      </c>
      <c r="D156" s="369" t="s">
        <v>600</v>
      </c>
      <c r="E156" s="382" t="s">
        <v>452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3"/>
        <v>0</v>
      </c>
    </row>
    <row r="157" spans="1:18" ht="77.25" customHeight="1" hidden="1">
      <c r="A157" s="356"/>
      <c r="B157" s="415" t="s">
        <v>77</v>
      </c>
      <c r="C157" s="369" t="s">
        <v>79</v>
      </c>
      <c r="D157" s="369" t="s">
        <v>600</v>
      </c>
      <c r="E157" s="382" t="s">
        <v>78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3"/>
        <v>0</v>
      </c>
    </row>
    <row r="158" spans="1:18" ht="63.75" customHeight="1" hidden="1">
      <c r="A158" s="356"/>
      <c r="B158" s="415" t="s">
        <v>81</v>
      </c>
      <c r="C158" s="369" t="s">
        <v>82</v>
      </c>
      <c r="D158" s="369" t="s">
        <v>600</v>
      </c>
      <c r="E158" s="382" t="s">
        <v>80</v>
      </c>
      <c r="F158" s="617"/>
      <c r="G158" s="616"/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06">
        <f t="shared" si="53"/>
        <v>0</v>
      </c>
    </row>
    <row r="159" spans="1:18" ht="81.75" customHeight="1" hidden="1">
      <c r="A159" s="356"/>
      <c r="B159" s="421" t="s">
        <v>800</v>
      </c>
      <c r="C159" s="422">
        <v>3084</v>
      </c>
      <c r="D159" s="423">
        <v>1040</v>
      </c>
      <c r="E159" s="424" t="s">
        <v>621</v>
      </c>
      <c r="F159" s="617"/>
      <c r="G159" s="616"/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3"/>
        <v>0</v>
      </c>
    </row>
    <row r="160" spans="1:18" ht="87.75" customHeight="1" hidden="1">
      <c r="A160" s="356"/>
      <c r="B160" s="415" t="s">
        <v>83</v>
      </c>
      <c r="C160" s="369" t="s">
        <v>84</v>
      </c>
      <c r="D160" s="369" t="s">
        <v>600</v>
      </c>
      <c r="E160" s="382" t="s">
        <v>85</v>
      </c>
      <c r="F160" s="617"/>
      <c r="G160" s="616"/>
      <c r="H160" s="661"/>
      <c r="I160" s="661"/>
      <c r="J160" s="618"/>
      <c r="K160" s="609"/>
      <c r="L160" s="609"/>
      <c r="M160" s="609"/>
      <c r="N160" s="619"/>
      <c r="O160" s="618"/>
      <c r="P160" s="618"/>
      <c r="Q160" s="618"/>
      <c r="R160" s="606">
        <f t="shared" si="53"/>
        <v>0</v>
      </c>
    </row>
    <row r="161" spans="1:18" ht="45.75" customHeight="1">
      <c r="A161" s="356"/>
      <c r="B161" s="415" t="s">
        <v>453</v>
      </c>
      <c r="C161" s="368" t="s">
        <v>42</v>
      </c>
      <c r="D161" s="368" t="s">
        <v>598</v>
      </c>
      <c r="E161" s="382" t="s">
        <v>144</v>
      </c>
      <c r="F161" s="616">
        <v>40200</v>
      </c>
      <c r="G161" s="610">
        <f>F161-J161</f>
        <v>40200</v>
      </c>
      <c r="H161" s="661"/>
      <c r="I161" s="661"/>
      <c r="J161" s="618"/>
      <c r="K161" s="609"/>
      <c r="L161" s="609"/>
      <c r="M161" s="609"/>
      <c r="N161" s="619"/>
      <c r="O161" s="618"/>
      <c r="P161" s="618"/>
      <c r="Q161" s="618"/>
      <c r="R161" s="612">
        <f t="shared" si="53"/>
        <v>40200</v>
      </c>
    </row>
    <row r="162" spans="1:18" ht="52.5" customHeight="1" hidden="1">
      <c r="A162" s="356"/>
      <c r="B162" s="415" t="s">
        <v>455</v>
      </c>
      <c r="C162" s="369" t="s">
        <v>44</v>
      </c>
      <c r="D162" s="369" t="s">
        <v>597</v>
      </c>
      <c r="E162" s="382" t="s">
        <v>230</v>
      </c>
      <c r="F162" s="617"/>
      <c r="G162" s="610">
        <f>F162-J162</f>
        <v>0</v>
      </c>
      <c r="H162" s="661"/>
      <c r="I162" s="661"/>
      <c r="J162" s="618"/>
      <c r="K162" s="609"/>
      <c r="L162" s="609"/>
      <c r="M162" s="609"/>
      <c r="N162" s="619"/>
      <c r="O162" s="618"/>
      <c r="P162" s="618"/>
      <c r="Q162" s="618"/>
      <c r="R162" s="606">
        <f t="shared" si="53"/>
        <v>0</v>
      </c>
    </row>
    <row r="163" spans="1:18" s="347" customFormat="1" ht="45" customHeight="1">
      <c r="A163" s="351"/>
      <c r="B163" s="599" t="s">
        <v>697</v>
      </c>
      <c r="C163" s="379" t="s">
        <v>698</v>
      </c>
      <c r="D163" s="379" t="s">
        <v>594</v>
      </c>
      <c r="E163" s="603" t="s">
        <v>700</v>
      </c>
      <c r="F163" s="617">
        <v>3000</v>
      </c>
      <c r="G163" s="620">
        <f>F163-J163</f>
        <v>3000</v>
      </c>
      <c r="H163" s="637"/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3"/>
        <v>3000</v>
      </c>
    </row>
    <row r="164" spans="1:18" ht="237" customHeight="1" hidden="1">
      <c r="A164" s="356"/>
      <c r="B164" s="415" t="s">
        <v>248</v>
      </c>
      <c r="C164" s="369" t="s">
        <v>411</v>
      </c>
      <c r="D164" s="413">
        <v>1040</v>
      </c>
      <c r="E164" s="382" t="s">
        <v>420</v>
      </c>
      <c r="F164" s="637"/>
      <c r="G164" s="660"/>
      <c r="H164" s="637"/>
      <c r="I164" s="637"/>
      <c r="J164" s="617"/>
      <c r="K164" s="617"/>
      <c r="L164" s="617"/>
      <c r="M164" s="617"/>
      <c r="N164" s="617"/>
      <c r="O164" s="617"/>
      <c r="P164" s="617"/>
      <c r="Q164" s="617"/>
      <c r="R164" s="606">
        <f t="shared" si="53"/>
        <v>0</v>
      </c>
    </row>
    <row r="165" spans="1:18" s="347" customFormat="1" ht="154.5" customHeight="1">
      <c r="A165" s="351"/>
      <c r="B165" s="599" t="s">
        <v>469</v>
      </c>
      <c r="C165" s="379" t="s">
        <v>24</v>
      </c>
      <c r="D165" s="354">
        <v>1010</v>
      </c>
      <c r="E165" s="388" t="s">
        <v>468</v>
      </c>
      <c r="F165" s="617">
        <v>956000</v>
      </c>
      <c r="G165" s="620">
        <f>F165-J165</f>
        <v>956000</v>
      </c>
      <c r="H165" s="637"/>
      <c r="I165" s="637"/>
      <c r="J165" s="617"/>
      <c r="K165" s="617"/>
      <c r="L165" s="617"/>
      <c r="M165" s="617"/>
      <c r="N165" s="617"/>
      <c r="O165" s="617"/>
      <c r="P165" s="617"/>
      <c r="Q165" s="617"/>
      <c r="R165" s="606">
        <f t="shared" si="53"/>
        <v>956000</v>
      </c>
    </row>
    <row r="166" spans="1:18" s="347" customFormat="1" ht="45" customHeight="1">
      <c r="A166" s="351"/>
      <c r="B166" s="599" t="s">
        <v>746</v>
      </c>
      <c r="C166" s="601" t="s">
        <v>728</v>
      </c>
      <c r="D166" s="601" t="s">
        <v>729</v>
      </c>
      <c r="E166" s="602" t="s">
        <v>730</v>
      </c>
      <c r="F166" s="617">
        <v>43500</v>
      </c>
      <c r="G166" s="620">
        <f>F166-J166</f>
        <v>43500</v>
      </c>
      <c r="H166" s="617">
        <v>35600</v>
      </c>
      <c r="I166" s="637"/>
      <c r="J166" s="617"/>
      <c r="K166" s="617"/>
      <c r="L166" s="617"/>
      <c r="M166" s="617"/>
      <c r="N166" s="617"/>
      <c r="O166" s="617"/>
      <c r="P166" s="617"/>
      <c r="Q166" s="617"/>
      <c r="R166" s="606">
        <f t="shared" si="53"/>
        <v>43500</v>
      </c>
    </row>
    <row r="167" spans="1:18" s="347" customFormat="1" ht="32.25" customHeight="1">
      <c r="A167" s="351"/>
      <c r="B167" s="601" t="s">
        <v>470</v>
      </c>
      <c r="C167" s="379" t="s">
        <v>457</v>
      </c>
      <c r="D167" s="354" t="s">
        <v>58</v>
      </c>
      <c r="E167" s="604" t="s">
        <v>412</v>
      </c>
      <c r="F167" s="617">
        <f>F168</f>
        <v>1003700</v>
      </c>
      <c r="G167" s="620">
        <f>F167-J167</f>
        <v>1003700</v>
      </c>
      <c r="H167" s="637">
        <f aca="true" t="shared" si="55" ref="H167:Q167">H168</f>
        <v>0</v>
      </c>
      <c r="I167" s="637">
        <f t="shared" si="55"/>
        <v>0</v>
      </c>
      <c r="J167" s="617">
        <f t="shared" si="55"/>
        <v>0</v>
      </c>
      <c r="K167" s="617">
        <f t="shared" si="55"/>
        <v>0</v>
      </c>
      <c r="L167" s="617"/>
      <c r="M167" s="617"/>
      <c r="N167" s="617">
        <f t="shared" si="55"/>
        <v>0</v>
      </c>
      <c r="O167" s="617">
        <f t="shared" si="55"/>
        <v>0</v>
      </c>
      <c r="P167" s="617">
        <f t="shared" si="55"/>
        <v>0</v>
      </c>
      <c r="Q167" s="617">
        <f t="shared" si="55"/>
        <v>0</v>
      </c>
      <c r="R167" s="606">
        <f t="shared" si="53"/>
        <v>1003700</v>
      </c>
    </row>
    <row r="168" spans="1:18" ht="40.5">
      <c r="A168" s="356"/>
      <c r="B168" s="357" t="s">
        <v>471</v>
      </c>
      <c r="C168" s="357" t="s">
        <v>459</v>
      </c>
      <c r="D168" s="357" t="s">
        <v>60</v>
      </c>
      <c r="E168" s="358" t="s">
        <v>461</v>
      </c>
      <c r="F168" s="616">
        <v>1003700</v>
      </c>
      <c r="G168" s="610">
        <f>F168-J168</f>
        <v>1003700</v>
      </c>
      <c r="H168" s="661"/>
      <c r="I168" s="661"/>
      <c r="J168" s="618"/>
      <c r="K168" s="609"/>
      <c r="L168" s="609"/>
      <c r="M168" s="609"/>
      <c r="N168" s="619"/>
      <c r="O168" s="618"/>
      <c r="P168" s="618"/>
      <c r="Q168" s="618"/>
      <c r="R168" s="612">
        <f t="shared" si="53"/>
        <v>1003700</v>
      </c>
    </row>
    <row r="169" spans="1:18" ht="84.75" customHeight="1">
      <c r="A169" s="356"/>
      <c r="B169" s="137" t="s">
        <v>72</v>
      </c>
      <c r="C169" s="137"/>
      <c r="D169" s="137"/>
      <c r="E169" s="135" t="s">
        <v>601</v>
      </c>
      <c r="F169" s="605">
        <f>F170</f>
        <v>18027695</v>
      </c>
      <c r="G169" s="605">
        <f aca="true" t="shared" si="56" ref="G169:Q169">G170</f>
        <v>18027695</v>
      </c>
      <c r="H169" s="605">
        <f t="shared" si="56"/>
        <v>13111240</v>
      </c>
      <c r="I169" s="605">
        <f t="shared" si="56"/>
        <v>1281870</v>
      </c>
      <c r="J169" s="605">
        <f t="shared" si="56"/>
        <v>0</v>
      </c>
      <c r="K169" s="605">
        <f t="shared" si="56"/>
        <v>225100</v>
      </c>
      <c r="L169" s="605">
        <f t="shared" si="56"/>
        <v>60000</v>
      </c>
      <c r="M169" s="605">
        <f t="shared" si="56"/>
        <v>60000</v>
      </c>
      <c r="N169" s="605">
        <f t="shared" si="56"/>
        <v>165100</v>
      </c>
      <c r="O169" s="605">
        <f t="shared" si="56"/>
        <v>33000</v>
      </c>
      <c r="P169" s="605">
        <f t="shared" si="56"/>
        <v>0</v>
      </c>
      <c r="Q169" s="605">
        <f t="shared" si="56"/>
        <v>60000</v>
      </c>
      <c r="R169" s="801">
        <f t="shared" si="53"/>
        <v>18252795</v>
      </c>
    </row>
    <row r="170" spans="1:18" ht="80.25" customHeight="1">
      <c r="A170" s="356"/>
      <c r="B170" s="137" t="s">
        <v>73</v>
      </c>
      <c r="C170" s="137"/>
      <c r="D170" s="137"/>
      <c r="E170" s="349" t="s">
        <v>601</v>
      </c>
      <c r="F170" s="605">
        <f>F171+F178+F173</f>
        <v>18027695</v>
      </c>
      <c r="G170" s="605">
        <f aca="true" t="shared" si="57" ref="G170:Q170">G171+G178+G173</f>
        <v>18027695</v>
      </c>
      <c r="H170" s="605">
        <f t="shared" si="57"/>
        <v>13111240</v>
      </c>
      <c r="I170" s="605">
        <f t="shared" si="57"/>
        <v>1281870</v>
      </c>
      <c r="J170" s="605">
        <f t="shared" si="57"/>
        <v>0</v>
      </c>
      <c r="K170" s="605">
        <f>K171+K178+K173+K175</f>
        <v>225100</v>
      </c>
      <c r="L170" s="605">
        <f t="shared" si="57"/>
        <v>60000</v>
      </c>
      <c r="M170" s="605">
        <f t="shared" si="57"/>
        <v>60000</v>
      </c>
      <c r="N170" s="605">
        <f>K170-Q170</f>
        <v>165100</v>
      </c>
      <c r="O170" s="605">
        <f t="shared" si="57"/>
        <v>33000</v>
      </c>
      <c r="P170" s="605">
        <f t="shared" si="57"/>
        <v>0</v>
      </c>
      <c r="Q170" s="605">
        <f t="shared" si="57"/>
        <v>60000</v>
      </c>
      <c r="R170" s="801">
        <f t="shared" si="53"/>
        <v>18252795</v>
      </c>
    </row>
    <row r="171" spans="1:18" ht="33.75" customHeight="1">
      <c r="A171" s="356"/>
      <c r="B171" s="352" t="s">
        <v>58</v>
      </c>
      <c r="C171" s="353" t="s">
        <v>59</v>
      </c>
      <c r="D171" s="352" t="s">
        <v>58</v>
      </c>
      <c r="E171" s="355" t="s">
        <v>6</v>
      </c>
      <c r="F171" s="607">
        <f>F172</f>
        <v>932000</v>
      </c>
      <c r="G171" s="607">
        <f aca="true" t="shared" si="58" ref="G171:Q171">G172</f>
        <v>932000</v>
      </c>
      <c r="H171" s="607">
        <f t="shared" si="58"/>
        <v>764000</v>
      </c>
      <c r="I171" s="608">
        <f t="shared" si="58"/>
        <v>0</v>
      </c>
      <c r="J171" s="607">
        <f t="shared" si="58"/>
        <v>0</v>
      </c>
      <c r="K171" s="607">
        <f t="shared" si="58"/>
        <v>0</v>
      </c>
      <c r="L171" s="607"/>
      <c r="M171" s="607"/>
      <c r="N171" s="607">
        <f t="shared" si="58"/>
        <v>0</v>
      </c>
      <c r="O171" s="607">
        <f t="shared" si="58"/>
        <v>0</v>
      </c>
      <c r="P171" s="607">
        <f t="shared" si="58"/>
        <v>0</v>
      </c>
      <c r="Q171" s="607">
        <f t="shared" si="58"/>
        <v>0</v>
      </c>
      <c r="R171" s="606">
        <f t="shared" si="53"/>
        <v>932000</v>
      </c>
    </row>
    <row r="172" spans="1:18" ht="66.75" customHeight="1">
      <c r="A172" s="356"/>
      <c r="B172" s="357" t="s">
        <v>416</v>
      </c>
      <c r="C172" s="357" t="s">
        <v>610</v>
      </c>
      <c r="D172" s="357" t="s">
        <v>392</v>
      </c>
      <c r="E172" s="358" t="s">
        <v>184</v>
      </c>
      <c r="F172" s="609">
        <v>932000</v>
      </c>
      <c r="G172" s="610">
        <f>F172-J172</f>
        <v>932000</v>
      </c>
      <c r="H172" s="609">
        <v>764000</v>
      </c>
      <c r="I172" s="611"/>
      <c r="J172" s="609"/>
      <c r="K172" s="609"/>
      <c r="L172" s="609"/>
      <c r="M172" s="609"/>
      <c r="N172" s="609"/>
      <c r="O172" s="609"/>
      <c r="P172" s="609"/>
      <c r="Q172" s="609"/>
      <c r="R172" s="612">
        <f t="shared" si="53"/>
        <v>932000</v>
      </c>
    </row>
    <row r="173" spans="1:18" ht="32.25" customHeight="1">
      <c r="A173" s="356"/>
      <c r="B173" s="426" t="s">
        <v>58</v>
      </c>
      <c r="C173" s="426" t="s">
        <v>20</v>
      </c>
      <c r="D173" s="427" t="s">
        <v>58</v>
      </c>
      <c r="E173" s="355" t="s">
        <v>21</v>
      </c>
      <c r="F173" s="607">
        <f>F174</f>
        <v>3010070</v>
      </c>
      <c r="G173" s="607">
        <f aca="true" t="shared" si="59" ref="G173:Q173">G174</f>
        <v>3010070</v>
      </c>
      <c r="H173" s="607">
        <f t="shared" si="59"/>
        <v>2363000</v>
      </c>
      <c r="I173" s="607">
        <f t="shared" si="59"/>
        <v>94070</v>
      </c>
      <c r="J173" s="607">
        <f t="shared" si="59"/>
        <v>0</v>
      </c>
      <c r="K173" s="607">
        <f t="shared" si="59"/>
        <v>66400</v>
      </c>
      <c r="L173" s="607"/>
      <c r="M173" s="607"/>
      <c r="N173" s="607">
        <f t="shared" si="59"/>
        <v>66400</v>
      </c>
      <c r="O173" s="607">
        <f t="shared" si="59"/>
        <v>33000</v>
      </c>
      <c r="P173" s="607">
        <f t="shared" si="59"/>
        <v>0</v>
      </c>
      <c r="Q173" s="607">
        <f t="shared" si="59"/>
        <v>0</v>
      </c>
      <c r="R173" s="606">
        <f t="shared" si="53"/>
        <v>3076470</v>
      </c>
    </row>
    <row r="174" spans="1:18" ht="48.75" customHeight="1">
      <c r="A174" s="356"/>
      <c r="B174" s="357" t="s">
        <v>145</v>
      </c>
      <c r="C174" s="357" t="s">
        <v>146</v>
      </c>
      <c r="D174" s="429" t="s">
        <v>603</v>
      </c>
      <c r="E174" s="358" t="s">
        <v>343</v>
      </c>
      <c r="F174" s="609">
        <v>3010070</v>
      </c>
      <c r="G174" s="610">
        <f>F174-J174</f>
        <v>3010070</v>
      </c>
      <c r="H174" s="609">
        <v>2363000</v>
      </c>
      <c r="I174" s="609">
        <v>94070</v>
      </c>
      <c r="J174" s="609"/>
      <c r="K174" s="609">
        <v>66400</v>
      </c>
      <c r="L174" s="609"/>
      <c r="M174" s="609"/>
      <c r="N174" s="609">
        <v>66400</v>
      </c>
      <c r="O174" s="609">
        <v>33000</v>
      </c>
      <c r="P174" s="609"/>
      <c r="Q174" s="609"/>
      <c r="R174" s="612">
        <f t="shared" si="53"/>
        <v>3076470</v>
      </c>
    </row>
    <row r="175" spans="1:18" ht="48.75" customHeight="1">
      <c r="A175" s="356"/>
      <c r="B175" s="508" t="s">
        <v>58</v>
      </c>
      <c r="C175" s="511" t="s">
        <v>16</v>
      </c>
      <c r="D175" s="508" t="s">
        <v>58</v>
      </c>
      <c r="E175" s="518" t="s">
        <v>15</v>
      </c>
      <c r="F175" s="609">
        <f>F176</f>
        <v>0</v>
      </c>
      <c r="G175" s="610">
        <f>F175-J175</f>
        <v>0</v>
      </c>
      <c r="H175" s="609">
        <f aca="true" t="shared" si="60" ref="H175:Q176">H176</f>
        <v>0</v>
      </c>
      <c r="I175" s="609">
        <f t="shared" si="60"/>
        <v>0</v>
      </c>
      <c r="J175" s="609">
        <f t="shared" si="60"/>
        <v>0</v>
      </c>
      <c r="K175" s="609">
        <f t="shared" si="60"/>
        <v>25000</v>
      </c>
      <c r="L175" s="609">
        <f t="shared" si="60"/>
        <v>0</v>
      </c>
      <c r="M175" s="609">
        <f t="shared" si="60"/>
        <v>0</v>
      </c>
      <c r="N175" s="609">
        <f t="shared" si="60"/>
        <v>25000</v>
      </c>
      <c r="O175" s="609">
        <f t="shared" si="60"/>
        <v>0</v>
      </c>
      <c r="P175" s="609">
        <f t="shared" si="60"/>
        <v>0</v>
      </c>
      <c r="Q175" s="609">
        <f t="shared" si="60"/>
        <v>0</v>
      </c>
      <c r="R175" s="612">
        <f t="shared" si="53"/>
        <v>25000</v>
      </c>
    </row>
    <row r="176" spans="1:18" ht="48.75" customHeight="1">
      <c r="A176" s="356"/>
      <c r="B176" s="504" t="s">
        <v>850</v>
      </c>
      <c r="C176" s="504" t="s">
        <v>53</v>
      </c>
      <c r="D176" s="504" t="s">
        <v>58</v>
      </c>
      <c r="E176" s="596" t="s">
        <v>406</v>
      </c>
      <c r="F176" s="609">
        <f>F177</f>
        <v>0</v>
      </c>
      <c r="G176" s="610">
        <f>F176-J176</f>
        <v>0</v>
      </c>
      <c r="H176" s="609">
        <f t="shared" si="60"/>
        <v>0</v>
      </c>
      <c r="I176" s="609">
        <f t="shared" si="60"/>
        <v>0</v>
      </c>
      <c r="J176" s="609">
        <f t="shared" si="60"/>
        <v>0</v>
      </c>
      <c r="K176" s="609">
        <f t="shared" si="60"/>
        <v>25000</v>
      </c>
      <c r="L176" s="609">
        <f t="shared" si="60"/>
        <v>0</v>
      </c>
      <c r="M176" s="609">
        <f t="shared" si="60"/>
        <v>0</v>
      </c>
      <c r="N176" s="609">
        <f t="shared" si="60"/>
        <v>25000</v>
      </c>
      <c r="O176" s="609">
        <f t="shared" si="60"/>
        <v>0</v>
      </c>
      <c r="P176" s="609">
        <f t="shared" si="60"/>
        <v>0</v>
      </c>
      <c r="Q176" s="609">
        <f t="shared" si="60"/>
        <v>0</v>
      </c>
      <c r="R176" s="612">
        <f t="shared" si="53"/>
        <v>25000</v>
      </c>
    </row>
    <row r="177" spans="1:18" ht="48.75" customHeight="1">
      <c r="A177" s="356"/>
      <c r="B177" s="392" t="s">
        <v>851</v>
      </c>
      <c r="C177" s="392" t="s">
        <v>834</v>
      </c>
      <c r="D177" s="840" t="s">
        <v>594</v>
      </c>
      <c r="E177" s="503" t="s">
        <v>852</v>
      </c>
      <c r="F177" s="609"/>
      <c r="G177" s="610">
        <f>F177-J177</f>
        <v>0</v>
      </c>
      <c r="H177" s="609"/>
      <c r="I177" s="609"/>
      <c r="J177" s="609"/>
      <c r="K177" s="609">
        <v>25000</v>
      </c>
      <c r="L177" s="609"/>
      <c r="M177" s="609"/>
      <c r="N177" s="609">
        <v>25000</v>
      </c>
      <c r="O177" s="609"/>
      <c r="P177" s="609"/>
      <c r="Q177" s="609"/>
      <c r="R177" s="612">
        <f t="shared" si="53"/>
        <v>25000</v>
      </c>
    </row>
    <row r="178" spans="1:18" ht="33.75" customHeight="1">
      <c r="A178" s="356"/>
      <c r="B178" s="426" t="s">
        <v>58</v>
      </c>
      <c r="C178" s="426" t="s">
        <v>46</v>
      </c>
      <c r="D178" s="427" t="s">
        <v>58</v>
      </c>
      <c r="E178" s="613" t="s">
        <v>45</v>
      </c>
      <c r="F178" s="607">
        <f>F181+F179+F180</f>
        <v>14085625</v>
      </c>
      <c r="G178" s="607">
        <f>G181+G179+G180</f>
        <v>14085625</v>
      </c>
      <c r="H178" s="607">
        <f>H181+H179+H180</f>
        <v>9984240</v>
      </c>
      <c r="I178" s="607">
        <f>I181+I179+I180</f>
        <v>1187800</v>
      </c>
      <c r="J178" s="607">
        <f aca="true" t="shared" si="61" ref="J178:Q178">J181+J179+J180</f>
        <v>0</v>
      </c>
      <c r="K178" s="607">
        <f t="shared" si="61"/>
        <v>133700</v>
      </c>
      <c r="L178" s="607">
        <f t="shared" si="61"/>
        <v>60000</v>
      </c>
      <c r="M178" s="607">
        <f t="shared" si="61"/>
        <v>60000</v>
      </c>
      <c r="N178" s="607">
        <f t="shared" si="61"/>
        <v>73700</v>
      </c>
      <c r="O178" s="607">
        <f t="shared" si="61"/>
        <v>0</v>
      </c>
      <c r="P178" s="607">
        <f t="shared" si="61"/>
        <v>0</v>
      </c>
      <c r="Q178" s="607">
        <f t="shared" si="61"/>
        <v>60000</v>
      </c>
      <c r="R178" s="606">
        <f t="shared" si="53"/>
        <v>14219325</v>
      </c>
    </row>
    <row r="179" spans="1:18" ht="23.25" customHeight="1">
      <c r="A179" s="400"/>
      <c r="B179" s="430">
        <v>1014030</v>
      </c>
      <c r="C179" s="431" t="s">
        <v>47</v>
      </c>
      <c r="D179" s="391" t="s">
        <v>602</v>
      </c>
      <c r="E179" s="372" t="s">
        <v>472</v>
      </c>
      <c r="F179" s="616">
        <v>4442200</v>
      </c>
      <c r="G179" s="610">
        <f>F179-J179</f>
        <v>4442200</v>
      </c>
      <c r="H179" s="616">
        <v>3268400</v>
      </c>
      <c r="I179" s="616">
        <v>312900</v>
      </c>
      <c r="J179" s="616"/>
      <c r="K179" s="616">
        <v>62700</v>
      </c>
      <c r="L179" s="616">
        <v>60000</v>
      </c>
      <c r="M179" s="616">
        <v>60000</v>
      </c>
      <c r="N179" s="616">
        <v>2700</v>
      </c>
      <c r="O179" s="616"/>
      <c r="P179" s="616"/>
      <c r="Q179" s="616">
        <v>60000</v>
      </c>
      <c r="R179" s="612">
        <f t="shared" si="53"/>
        <v>4504900</v>
      </c>
    </row>
    <row r="180" spans="1:18" ht="63.75" customHeight="1">
      <c r="A180" s="400"/>
      <c r="B180" s="430">
        <v>1014060</v>
      </c>
      <c r="C180" s="431" t="s">
        <v>797</v>
      </c>
      <c r="D180" s="391" t="s">
        <v>798</v>
      </c>
      <c r="E180" s="372" t="s">
        <v>799</v>
      </c>
      <c r="F180" s="616">
        <v>8726725</v>
      </c>
      <c r="G180" s="610">
        <f>F180-J180</f>
        <v>8726725</v>
      </c>
      <c r="H180" s="616">
        <v>6263140</v>
      </c>
      <c r="I180" s="616">
        <v>857700</v>
      </c>
      <c r="J180" s="616"/>
      <c r="K180" s="616">
        <v>71000</v>
      </c>
      <c r="L180" s="616"/>
      <c r="M180" s="616"/>
      <c r="N180" s="616">
        <v>71000</v>
      </c>
      <c r="O180" s="616"/>
      <c r="P180" s="616"/>
      <c r="Q180" s="616"/>
      <c r="R180" s="612">
        <f t="shared" si="53"/>
        <v>8797725</v>
      </c>
    </row>
    <row r="181" spans="1:18" s="347" customFormat="1" ht="45" customHeight="1">
      <c r="A181" s="351"/>
      <c r="B181" s="614">
        <v>1014080</v>
      </c>
      <c r="C181" s="615" t="s">
        <v>473</v>
      </c>
      <c r="D181" s="397" t="s">
        <v>58</v>
      </c>
      <c r="E181" s="380" t="s">
        <v>474</v>
      </c>
      <c r="F181" s="617">
        <f>F182+F183</f>
        <v>916700</v>
      </c>
      <c r="G181" s="617">
        <f aca="true" t="shared" si="62" ref="G181:Q181">G182+G183</f>
        <v>916700</v>
      </c>
      <c r="H181" s="617">
        <f t="shared" si="62"/>
        <v>452700</v>
      </c>
      <c r="I181" s="617">
        <f t="shared" si="62"/>
        <v>17200</v>
      </c>
      <c r="J181" s="617">
        <f t="shared" si="62"/>
        <v>0</v>
      </c>
      <c r="K181" s="617">
        <f t="shared" si="62"/>
        <v>0</v>
      </c>
      <c r="L181" s="617"/>
      <c r="M181" s="617"/>
      <c r="N181" s="617">
        <f t="shared" si="62"/>
        <v>0</v>
      </c>
      <c r="O181" s="617">
        <f t="shared" si="62"/>
        <v>0</v>
      </c>
      <c r="P181" s="617">
        <f t="shared" si="62"/>
        <v>0</v>
      </c>
      <c r="Q181" s="617">
        <f t="shared" si="62"/>
        <v>0</v>
      </c>
      <c r="R181" s="606">
        <f t="shared" si="53"/>
        <v>916700</v>
      </c>
    </row>
    <row r="182" spans="1:18" ht="42" customHeight="1">
      <c r="A182" s="356"/>
      <c r="B182" s="430">
        <v>1014081</v>
      </c>
      <c r="C182" s="431" t="s">
        <v>475</v>
      </c>
      <c r="D182" s="391" t="s">
        <v>108</v>
      </c>
      <c r="E182" s="372" t="s">
        <v>477</v>
      </c>
      <c r="F182" s="616">
        <v>611700</v>
      </c>
      <c r="G182" s="610">
        <f>F182-J182</f>
        <v>611700</v>
      </c>
      <c r="H182" s="616">
        <v>452700</v>
      </c>
      <c r="I182" s="616">
        <v>17200</v>
      </c>
      <c r="J182" s="616"/>
      <c r="K182" s="616"/>
      <c r="L182" s="616"/>
      <c r="M182" s="616"/>
      <c r="N182" s="616"/>
      <c r="O182" s="616"/>
      <c r="P182" s="616"/>
      <c r="Q182" s="616"/>
      <c r="R182" s="612">
        <f t="shared" si="53"/>
        <v>611700</v>
      </c>
    </row>
    <row r="183" spans="1:18" ht="46.5" customHeight="1">
      <c r="A183" s="356"/>
      <c r="B183" s="430">
        <v>1014082</v>
      </c>
      <c r="C183" s="431" t="s">
        <v>476</v>
      </c>
      <c r="D183" s="391" t="s">
        <v>108</v>
      </c>
      <c r="E183" s="372" t="s">
        <v>545</v>
      </c>
      <c r="F183" s="616">
        <v>305000</v>
      </c>
      <c r="G183" s="610">
        <f>F183-J183</f>
        <v>305000</v>
      </c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2">
        <f t="shared" si="53"/>
        <v>305000</v>
      </c>
    </row>
    <row r="184" spans="1:18" ht="40.5">
      <c r="A184" s="356"/>
      <c r="B184" s="432" t="s">
        <v>417</v>
      </c>
      <c r="C184" s="432"/>
      <c r="D184" s="433"/>
      <c r="E184" s="135" t="s">
        <v>605</v>
      </c>
      <c r="F184" s="605">
        <f>F185</f>
        <v>5136607</v>
      </c>
      <c r="G184" s="605">
        <f aca="true" t="shared" si="63" ref="G184:Q184">G185</f>
        <v>5086607</v>
      </c>
      <c r="H184" s="605">
        <f t="shared" si="63"/>
        <v>2196720</v>
      </c>
      <c r="I184" s="605">
        <f t="shared" si="63"/>
        <v>21700</v>
      </c>
      <c r="J184" s="605">
        <f t="shared" si="63"/>
        <v>0</v>
      </c>
      <c r="K184" s="605">
        <f t="shared" si="63"/>
        <v>0</v>
      </c>
      <c r="L184" s="605">
        <f t="shared" si="63"/>
        <v>0</v>
      </c>
      <c r="M184" s="605">
        <f t="shared" si="63"/>
        <v>0</v>
      </c>
      <c r="N184" s="605">
        <f t="shared" si="63"/>
        <v>0</v>
      </c>
      <c r="O184" s="605">
        <f t="shared" si="63"/>
        <v>0</v>
      </c>
      <c r="P184" s="605">
        <f t="shared" si="63"/>
        <v>0</v>
      </c>
      <c r="Q184" s="605">
        <f t="shared" si="63"/>
        <v>0</v>
      </c>
      <c r="R184" s="801">
        <f aca="true" t="shared" si="64" ref="R184:R201">F184+K184</f>
        <v>5136607</v>
      </c>
    </row>
    <row r="185" spans="1:18" ht="40.5">
      <c r="A185" s="356"/>
      <c r="B185" s="432" t="s">
        <v>418</v>
      </c>
      <c r="C185" s="432"/>
      <c r="D185" s="433"/>
      <c r="E185" s="349" t="s">
        <v>109</v>
      </c>
      <c r="F185" s="605">
        <f>F186+F188+F191+F200+F198</f>
        <v>5136607</v>
      </c>
      <c r="G185" s="605">
        <f>G186+G188+G191+G200+G198</f>
        <v>5086607</v>
      </c>
      <c r="H185" s="605">
        <f aca="true" t="shared" si="65" ref="H185:Q185">H186+H188+H191</f>
        <v>2196720</v>
      </c>
      <c r="I185" s="605">
        <f t="shared" si="65"/>
        <v>21700</v>
      </c>
      <c r="J185" s="605">
        <f t="shared" si="65"/>
        <v>0</v>
      </c>
      <c r="K185" s="605">
        <f t="shared" si="65"/>
        <v>0</v>
      </c>
      <c r="L185" s="605">
        <f t="shared" si="65"/>
        <v>0</v>
      </c>
      <c r="M185" s="605">
        <f t="shared" si="65"/>
        <v>0</v>
      </c>
      <c r="N185" s="605">
        <f t="shared" si="65"/>
        <v>0</v>
      </c>
      <c r="O185" s="605">
        <f t="shared" si="65"/>
        <v>0</v>
      </c>
      <c r="P185" s="605">
        <f t="shared" si="65"/>
        <v>0</v>
      </c>
      <c r="Q185" s="605">
        <f t="shared" si="65"/>
        <v>0</v>
      </c>
      <c r="R185" s="801">
        <f t="shared" si="64"/>
        <v>5136607</v>
      </c>
    </row>
    <row r="186" spans="1:18" ht="27.75" customHeight="1">
      <c r="A186" s="356"/>
      <c r="B186" s="426" t="s">
        <v>58</v>
      </c>
      <c r="C186" s="426" t="s">
        <v>59</v>
      </c>
      <c r="D186" s="427" t="s">
        <v>58</v>
      </c>
      <c r="E186" s="355" t="s">
        <v>6</v>
      </c>
      <c r="F186" s="607">
        <f>F187</f>
        <v>2822412</v>
      </c>
      <c r="G186" s="607">
        <f aca="true" t="shared" si="66" ref="G186:Q186">G187</f>
        <v>2822412</v>
      </c>
      <c r="H186" s="607">
        <f t="shared" si="66"/>
        <v>2196720</v>
      </c>
      <c r="I186" s="607">
        <f t="shared" si="66"/>
        <v>21700</v>
      </c>
      <c r="J186" s="607">
        <f t="shared" si="66"/>
        <v>0</v>
      </c>
      <c r="K186" s="607">
        <f t="shared" si="66"/>
        <v>0</v>
      </c>
      <c r="L186" s="607">
        <f t="shared" si="66"/>
        <v>0</v>
      </c>
      <c r="M186" s="607">
        <f t="shared" si="66"/>
        <v>0</v>
      </c>
      <c r="N186" s="607">
        <f t="shared" si="66"/>
        <v>0</v>
      </c>
      <c r="O186" s="607">
        <f t="shared" si="66"/>
        <v>0</v>
      </c>
      <c r="P186" s="607">
        <f t="shared" si="66"/>
        <v>0</v>
      </c>
      <c r="Q186" s="607">
        <f t="shared" si="66"/>
        <v>0</v>
      </c>
      <c r="R186" s="606">
        <f t="shared" si="64"/>
        <v>2822412</v>
      </c>
    </row>
    <row r="187" spans="1:18" ht="66.75" customHeight="1">
      <c r="A187" s="356"/>
      <c r="B187" s="428" t="s">
        <v>419</v>
      </c>
      <c r="C187" s="428" t="s">
        <v>610</v>
      </c>
      <c r="D187" s="434" t="s">
        <v>392</v>
      </c>
      <c r="E187" s="358" t="s">
        <v>181</v>
      </c>
      <c r="F187" s="609">
        <v>2822412</v>
      </c>
      <c r="G187" s="610">
        <f>F187-J187</f>
        <v>2822412</v>
      </c>
      <c r="H187" s="618">
        <v>2196720</v>
      </c>
      <c r="I187" s="618">
        <v>21700</v>
      </c>
      <c r="J187" s="618"/>
      <c r="K187" s="609"/>
      <c r="L187" s="609"/>
      <c r="M187" s="609"/>
      <c r="N187" s="619"/>
      <c r="O187" s="618"/>
      <c r="P187" s="618"/>
      <c r="Q187" s="618"/>
      <c r="R187" s="612">
        <f t="shared" si="64"/>
        <v>2822412</v>
      </c>
    </row>
    <row r="188" spans="1:18" s="347" customFormat="1" ht="29.25" customHeight="1">
      <c r="A188" s="351"/>
      <c r="B188" s="426" t="s">
        <v>58</v>
      </c>
      <c r="C188" s="523" t="s">
        <v>179</v>
      </c>
      <c r="D188" s="427" t="s">
        <v>58</v>
      </c>
      <c r="E188" s="355" t="s">
        <v>180</v>
      </c>
      <c r="F188" s="607">
        <f>F189</f>
        <v>50000</v>
      </c>
      <c r="G188" s="611">
        <f aca="true" t="shared" si="67" ref="G188:Q188">G189</f>
        <v>0</v>
      </c>
      <c r="H188" s="611">
        <f t="shared" si="67"/>
        <v>0</v>
      </c>
      <c r="I188" s="611">
        <f t="shared" si="67"/>
        <v>0</v>
      </c>
      <c r="J188" s="609">
        <f t="shared" si="67"/>
        <v>0</v>
      </c>
      <c r="K188" s="609">
        <f t="shared" si="67"/>
        <v>0</v>
      </c>
      <c r="L188" s="609"/>
      <c r="M188" s="609"/>
      <c r="N188" s="609">
        <f t="shared" si="67"/>
        <v>0</v>
      </c>
      <c r="O188" s="609">
        <f t="shared" si="67"/>
        <v>0</v>
      </c>
      <c r="P188" s="609">
        <f t="shared" si="67"/>
        <v>0</v>
      </c>
      <c r="Q188" s="609">
        <f t="shared" si="67"/>
        <v>0</v>
      </c>
      <c r="R188" s="606">
        <f t="shared" si="64"/>
        <v>50000</v>
      </c>
    </row>
    <row r="189" spans="1:18" ht="20.25">
      <c r="A189" s="356"/>
      <c r="B189" s="521">
        <v>3718710</v>
      </c>
      <c r="C189" s="519" t="s">
        <v>175</v>
      </c>
      <c r="D189" s="434" t="s">
        <v>401</v>
      </c>
      <c r="E189" s="398" t="s">
        <v>174</v>
      </c>
      <c r="F189" s="609">
        <v>50000</v>
      </c>
      <c r="G189" s="611"/>
      <c r="H189" s="611"/>
      <c r="I189" s="611"/>
      <c r="J189" s="609"/>
      <c r="K189" s="609"/>
      <c r="L189" s="609"/>
      <c r="M189" s="609"/>
      <c r="N189" s="609"/>
      <c r="O189" s="609"/>
      <c r="P189" s="609"/>
      <c r="Q189" s="609"/>
      <c r="R189" s="612">
        <f t="shared" si="64"/>
        <v>50000</v>
      </c>
    </row>
    <row r="190" spans="1:18" s="347" customFormat="1" ht="101.25" hidden="1">
      <c r="A190" s="356"/>
      <c r="B190" s="435" t="s">
        <v>810</v>
      </c>
      <c r="C190" s="435" t="s">
        <v>811</v>
      </c>
      <c r="D190" s="436"/>
      <c r="E190" s="437" t="s">
        <v>812</v>
      </c>
      <c r="F190" s="438"/>
      <c r="G190" s="439"/>
      <c r="H190" s="439"/>
      <c r="I190" s="439"/>
      <c r="J190" s="440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s="347" customFormat="1" ht="20.25" hidden="1">
      <c r="A191" s="356"/>
      <c r="B191" s="426" t="s">
        <v>58</v>
      </c>
      <c r="C191" s="520" t="s">
        <v>589</v>
      </c>
      <c r="D191" s="427" t="s">
        <v>58</v>
      </c>
      <c r="E191" s="355" t="s">
        <v>4</v>
      </c>
      <c r="F191" s="409">
        <f>F192+F194+F196</f>
        <v>0</v>
      </c>
      <c r="G191" s="409">
        <f>G192+G194+G196</f>
        <v>0</v>
      </c>
      <c r="H191" s="409">
        <f aca="true" t="shared" si="68" ref="H191:Q191">H192+H194</f>
        <v>0</v>
      </c>
      <c r="I191" s="409">
        <f t="shared" si="68"/>
        <v>0</v>
      </c>
      <c r="J191" s="409">
        <f t="shared" si="68"/>
        <v>0</v>
      </c>
      <c r="K191" s="409">
        <f t="shared" si="68"/>
        <v>0</v>
      </c>
      <c r="L191" s="409">
        <f t="shared" si="68"/>
        <v>0</v>
      </c>
      <c r="M191" s="409"/>
      <c r="N191" s="409">
        <f t="shared" si="68"/>
        <v>0</v>
      </c>
      <c r="O191" s="409">
        <f t="shared" si="68"/>
        <v>0</v>
      </c>
      <c r="P191" s="409">
        <f t="shared" si="68"/>
        <v>0</v>
      </c>
      <c r="Q191" s="409">
        <f t="shared" si="68"/>
        <v>0</v>
      </c>
      <c r="R191" s="350">
        <f t="shared" si="64"/>
        <v>0</v>
      </c>
    </row>
    <row r="192" spans="1:18" s="347" customFormat="1" ht="108" customHeight="1" hidden="1">
      <c r="A192" s="356"/>
      <c r="B192" s="441">
        <v>3719400</v>
      </c>
      <c r="C192" s="426" t="s">
        <v>614</v>
      </c>
      <c r="D192" s="427" t="s">
        <v>58</v>
      </c>
      <c r="E192" s="355" t="s">
        <v>615</v>
      </c>
      <c r="F192" s="409">
        <f>F193</f>
        <v>0</v>
      </c>
      <c r="G192" s="409">
        <f aca="true" t="shared" si="69" ref="G192:Q192">G193</f>
        <v>0</v>
      </c>
      <c r="H192" s="425">
        <f t="shared" si="69"/>
        <v>0</v>
      </c>
      <c r="I192" s="425">
        <f t="shared" si="69"/>
        <v>0</v>
      </c>
      <c r="J192" s="409">
        <f t="shared" si="69"/>
        <v>0</v>
      </c>
      <c r="K192" s="409">
        <f t="shared" si="69"/>
        <v>0</v>
      </c>
      <c r="L192" s="409"/>
      <c r="M192" s="409"/>
      <c r="N192" s="409">
        <f t="shared" si="69"/>
        <v>0</v>
      </c>
      <c r="O192" s="409">
        <f t="shared" si="69"/>
        <v>0</v>
      </c>
      <c r="P192" s="409">
        <f t="shared" si="69"/>
        <v>0</v>
      </c>
      <c r="Q192" s="409">
        <f t="shared" si="69"/>
        <v>0</v>
      </c>
      <c r="R192" s="350">
        <f t="shared" si="64"/>
        <v>0</v>
      </c>
    </row>
    <row r="193" spans="1:18" ht="64.5" customHeight="1" hidden="1">
      <c r="A193" s="356"/>
      <c r="B193" s="442">
        <v>3719410</v>
      </c>
      <c r="C193" s="431" t="s">
        <v>616</v>
      </c>
      <c r="D193" s="391" t="s">
        <v>813</v>
      </c>
      <c r="E193" s="372" t="s">
        <v>796</v>
      </c>
      <c r="F193" s="401"/>
      <c r="G193" s="359">
        <f>F193-J193</f>
        <v>0</v>
      </c>
      <c r="H193" s="443"/>
      <c r="I193" s="443"/>
      <c r="J193" s="417"/>
      <c r="K193" s="374"/>
      <c r="L193" s="374"/>
      <c r="M193" s="374"/>
      <c r="N193" s="417"/>
      <c r="O193" s="416"/>
      <c r="P193" s="416"/>
      <c r="Q193" s="416"/>
      <c r="R193" s="350">
        <f t="shared" si="64"/>
        <v>0</v>
      </c>
    </row>
    <row r="194" spans="1:18" ht="84" customHeight="1" hidden="1">
      <c r="A194" s="356"/>
      <c r="B194" s="441">
        <v>3719700</v>
      </c>
      <c r="C194" s="520" t="s">
        <v>331</v>
      </c>
      <c r="D194" s="427" t="s">
        <v>58</v>
      </c>
      <c r="E194" s="355" t="s">
        <v>333</v>
      </c>
      <c r="F194" s="401">
        <f>F195</f>
        <v>0</v>
      </c>
      <c r="G194" s="401">
        <f aca="true" t="shared" si="70" ref="G194:Q194">G195</f>
        <v>0</v>
      </c>
      <c r="H194" s="401">
        <f t="shared" si="70"/>
        <v>0</v>
      </c>
      <c r="I194" s="401">
        <f t="shared" si="70"/>
        <v>0</v>
      </c>
      <c r="J194" s="401">
        <f t="shared" si="70"/>
        <v>0</v>
      </c>
      <c r="K194" s="401">
        <f t="shared" si="70"/>
        <v>0</v>
      </c>
      <c r="L194" s="401">
        <f t="shared" si="70"/>
        <v>0</v>
      </c>
      <c r="M194" s="401"/>
      <c r="N194" s="401">
        <f t="shared" si="70"/>
        <v>0</v>
      </c>
      <c r="O194" s="401">
        <f t="shared" si="70"/>
        <v>0</v>
      </c>
      <c r="P194" s="401">
        <f t="shared" si="70"/>
        <v>0</v>
      </c>
      <c r="Q194" s="401">
        <f t="shared" si="70"/>
        <v>0</v>
      </c>
      <c r="R194" s="350">
        <f t="shared" si="64"/>
        <v>0</v>
      </c>
    </row>
    <row r="195" spans="1:18" ht="33" customHeight="1" hidden="1">
      <c r="A195" s="356"/>
      <c r="B195" s="430">
        <v>3719770</v>
      </c>
      <c r="C195" s="431" t="s">
        <v>334</v>
      </c>
      <c r="D195" s="391" t="s">
        <v>813</v>
      </c>
      <c r="E195" s="372" t="s">
        <v>583</v>
      </c>
      <c r="F195" s="401"/>
      <c r="G195" s="359">
        <f aca="true" t="shared" si="71" ref="G195:G200">F195-J195</f>
        <v>0</v>
      </c>
      <c r="H195" s="443"/>
      <c r="I195" s="443"/>
      <c r="J195" s="417"/>
      <c r="K195" s="374"/>
      <c r="L195" s="374"/>
      <c r="M195" s="374"/>
      <c r="N195" s="417"/>
      <c r="O195" s="416"/>
      <c r="P195" s="416"/>
      <c r="Q195" s="416"/>
      <c r="R195" s="350">
        <f t="shared" si="64"/>
        <v>0</v>
      </c>
    </row>
    <row r="196" spans="1:18" ht="88.5" customHeight="1" hidden="1">
      <c r="A196" s="356"/>
      <c r="B196" s="444">
        <v>3719800</v>
      </c>
      <c r="C196" s="379" t="s">
        <v>816</v>
      </c>
      <c r="D196" s="352" t="s">
        <v>58</v>
      </c>
      <c r="E196" s="380" t="s">
        <v>817</v>
      </c>
      <c r="F196" s="401">
        <f>F197</f>
        <v>0</v>
      </c>
      <c r="G196" s="359">
        <f t="shared" si="71"/>
        <v>0</v>
      </c>
      <c r="H196" s="443"/>
      <c r="I196" s="443"/>
      <c r="J196" s="417"/>
      <c r="K196" s="374"/>
      <c r="L196" s="374"/>
      <c r="M196" s="374"/>
      <c r="N196" s="417"/>
      <c r="O196" s="416"/>
      <c r="P196" s="416"/>
      <c r="Q196" s="416"/>
      <c r="R196" s="350">
        <f t="shared" si="64"/>
        <v>0</v>
      </c>
    </row>
    <row r="197" spans="1:18" ht="65.25" customHeight="1" hidden="1">
      <c r="A197" s="356"/>
      <c r="B197" s="383">
        <v>3719800</v>
      </c>
      <c r="C197" s="369" t="s">
        <v>816</v>
      </c>
      <c r="D197" s="369" t="s">
        <v>813</v>
      </c>
      <c r="E197" s="372" t="s">
        <v>817</v>
      </c>
      <c r="F197" s="401"/>
      <c r="G197" s="359">
        <f t="shared" si="71"/>
        <v>0</v>
      </c>
      <c r="H197" s="443"/>
      <c r="I197" s="443"/>
      <c r="J197" s="417"/>
      <c r="K197" s="374"/>
      <c r="L197" s="374"/>
      <c r="M197" s="374"/>
      <c r="N197" s="417"/>
      <c r="O197" s="416"/>
      <c r="P197" s="416"/>
      <c r="Q197" s="416"/>
      <c r="R197" s="350">
        <f t="shared" si="64"/>
        <v>0</v>
      </c>
    </row>
    <row r="198" spans="1:18" s="347" customFormat="1" ht="81.75" customHeight="1">
      <c r="A198" s="351"/>
      <c r="B198" s="444">
        <v>3719700</v>
      </c>
      <c r="C198" s="379" t="s">
        <v>331</v>
      </c>
      <c r="D198" s="427" t="s">
        <v>58</v>
      </c>
      <c r="E198" s="380" t="s">
        <v>210</v>
      </c>
      <c r="F198" s="607">
        <f>F199</f>
        <v>1734195</v>
      </c>
      <c r="G198" s="620">
        <f t="shared" si="71"/>
        <v>1734195</v>
      </c>
      <c r="H198" s="621"/>
      <c r="I198" s="621"/>
      <c r="J198" s="622"/>
      <c r="K198" s="607"/>
      <c r="L198" s="607"/>
      <c r="M198" s="607"/>
      <c r="N198" s="622"/>
      <c r="O198" s="623"/>
      <c r="P198" s="623"/>
      <c r="Q198" s="623"/>
      <c r="R198" s="606">
        <f t="shared" si="64"/>
        <v>1734195</v>
      </c>
    </row>
    <row r="199" spans="1:18" ht="33.75" customHeight="1">
      <c r="A199" s="356"/>
      <c r="B199" s="383">
        <v>3719770</v>
      </c>
      <c r="C199" s="369" t="s">
        <v>334</v>
      </c>
      <c r="D199" s="369" t="s">
        <v>813</v>
      </c>
      <c r="E199" s="545" t="s">
        <v>583</v>
      </c>
      <c r="F199" s="609">
        <v>1734195</v>
      </c>
      <c r="G199" s="610">
        <f t="shared" si="71"/>
        <v>1734195</v>
      </c>
      <c r="H199" s="624"/>
      <c r="I199" s="624"/>
      <c r="J199" s="619"/>
      <c r="K199" s="609"/>
      <c r="L199" s="609"/>
      <c r="M199" s="609"/>
      <c r="N199" s="619"/>
      <c r="O199" s="618"/>
      <c r="P199" s="618"/>
      <c r="Q199" s="618"/>
      <c r="R199" s="612">
        <f t="shared" si="64"/>
        <v>1734195</v>
      </c>
    </row>
    <row r="200" spans="1:18" s="347" customFormat="1" ht="83.25" customHeight="1">
      <c r="A200" s="351"/>
      <c r="B200" s="444">
        <v>3719800</v>
      </c>
      <c r="C200" s="379" t="s">
        <v>816</v>
      </c>
      <c r="D200" s="379" t="s">
        <v>813</v>
      </c>
      <c r="E200" s="380" t="s">
        <v>817</v>
      </c>
      <c r="F200" s="607">
        <v>530000</v>
      </c>
      <c r="G200" s="620">
        <f t="shared" si="71"/>
        <v>530000</v>
      </c>
      <c r="H200" s="621"/>
      <c r="I200" s="621"/>
      <c r="J200" s="622"/>
      <c r="K200" s="607"/>
      <c r="L200" s="607"/>
      <c r="M200" s="607"/>
      <c r="N200" s="622"/>
      <c r="O200" s="623"/>
      <c r="P200" s="623"/>
      <c r="Q200" s="623"/>
      <c r="R200" s="606">
        <f t="shared" si="64"/>
        <v>530000</v>
      </c>
    </row>
    <row r="201" spans="2:18" ht="27.75" customHeight="1">
      <c r="B201" s="663"/>
      <c r="C201" s="663"/>
      <c r="D201" s="663"/>
      <c r="E201" s="135" t="s">
        <v>814</v>
      </c>
      <c r="F201" s="844">
        <f aca="true" t="shared" si="72" ref="F201:Q201">F10+F74+F125+F169+F184</f>
        <v>208440845.8</v>
      </c>
      <c r="G201" s="605">
        <f t="shared" si="72"/>
        <v>208390845.8</v>
      </c>
      <c r="H201" s="605">
        <f t="shared" si="72"/>
        <v>132865934.4</v>
      </c>
      <c r="I201" s="605">
        <f t="shared" si="72"/>
        <v>12047920</v>
      </c>
      <c r="J201" s="605">
        <f t="shared" si="72"/>
        <v>0</v>
      </c>
      <c r="K201" s="844">
        <f t="shared" si="72"/>
        <v>9101974.629999999</v>
      </c>
      <c r="L201" s="605">
        <f t="shared" si="72"/>
        <v>6451774.63</v>
      </c>
      <c r="M201" s="843">
        <f t="shared" si="72"/>
        <v>5910774.63</v>
      </c>
      <c r="N201" s="605">
        <f t="shared" si="72"/>
        <v>2650200</v>
      </c>
      <c r="O201" s="605">
        <f t="shared" si="72"/>
        <v>113000</v>
      </c>
      <c r="P201" s="605">
        <f t="shared" si="72"/>
        <v>5000</v>
      </c>
      <c r="Q201" s="605">
        <f t="shared" si="72"/>
        <v>6451774.63</v>
      </c>
      <c r="R201" s="845">
        <f t="shared" si="64"/>
        <v>217542820.43</v>
      </c>
    </row>
    <row r="202" spans="2:18" ht="20.25">
      <c r="B202" s="446"/>
      <c r="C202" s="446"/>
      <c r="D202" s="446"/>
      <c r="E202" s="447"/>
      <c r="F202" s="448"/>
      <c r="G202" s="448"/>
      <c r="H202" s="448"/>
      <c r="I202" s="448"/>
      <c r="J202" s="448"/>
      <c r="K202" s="448"/>
      <c r="L202" s="448"/>
      <c r="M202" s="448"/>
      <c r="N202" s="449"/>
      <c r="O202" s="448"/>
      <c r="P202" s="448"/>
      <c r="Q202" s="448"/>
      <c r="R202" s="625"/>
    </row>
    <row r="203" spans="2:18" ht="20.25">
      <c r="B203" s="446"/>
      <c r="C203" s="446"/>
      <c r="D203" s="446"/>
      <c r="E203" s="447"/>
      <c r="F203" s="448"/>
      <c r="G203" s="448"/>
      <c r="H203" s="448"/>
      <c r="I203" s="448"/>
      <c r="J203" s="448"/>
      <c r="K203" s="448"/>
      <c r="L203" s="448"/>
      <c r="M203" s="448"/>
      <c r="N203" s="449"/>
      <c r="O203" s="448"/>
      <c r="P203" s="448"/>
      <c r="Q203" s="448"/>
      <c r="R203" s="625"/>
    </row>
    <row r="204" spans="2:18" ht="20.25">
      <c r="B204" s="446"/>
      <c r="C204" s="446"/>
      <c r="D204" s="446"/>
      <c r="E204" s="447"/>
      <c r="F204" s="448"/>
      <c r="G204" s="448"/>
      <c r="H204" s="448"/>
      <c r="I204" s="448"/>
      <c r="J204" s="448"/>
      <c r="K204" s="448"/>
      <c r="L204" s="448"/>
      <c r="M204" s="448"/>
      <c r="N204" s="449"/>
      <c r="O204" s="448"/>
      <c r="P204" s="448"/>
      <c r="Q204" s="448"/>
      <c r="R204" s="626">
        <f>S204+T204</f>
        <v>0</v>
      </c>
    </row>
    <row r="205" spans="5:18" ht="20.25">
      <c r="E205" s="450" t="s">
        <v>383</v>
      </c>
      <c r="K205" s="77"/>
      <c r="Q205" s="77" t="s">
        <v>213</v>
      </c>
      <c r="R205" s="502"/>
    </row>
    <row r="208" spans="7:18" ht="20.25">
      <c r="G208" s="451"/>
      <c r="N208" s="356"/>
      <c r="R208" s="451"/>
    </row>
  </sheetData>
  <sheetProtection/>
  <mergeCells count="22">
    <mergeCell ref="F7:F8"/>
    <mergeCell ref="K7:K8"/>
    <mergeCell ref="E6:E8"/>
    <mergeCell ref="F6:J6"/>
    <mergeCell ref="N7:N8"/>
    <mergeCell ref="J7:J8"/>
    <mergeCell ref="A6:A8"/>
    <mergeCell ref="G7:G8"/>
    <mergeCell ref="L7:M7"/>
    <mergeCell ref="D6:D8"/>
    <mergeCell ref="B6:B8"/>
    <mergeCell ref="K6:Q6"/>
    <mergeCell ref="P1:R1"/>
    <mergeCell ref="H7:I7"/>
    <mergeCell ref="R6:R8"/>
    <mergeCell ref="B3:Q3"/>
    <mergeCell ref="C6:C8"/>
    <mergeCell ref="B4:C4"/>
    <mergeCell ref="O7:P7"/>
    <mergeCell ref="Q7:Q8"/>
    <mergeCell ref="B5:C5"/>
    <mergeCell ref="O2:R2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6" manualBreakCount="6">
    <brk id="21" min="1" max="17" man="1"/>
    <brk id="54" min="1" max="17" man="1"/>
    <brk id="76" min="1" max="17" man="1"/>
    <brk id="91" min="1" max="17" man="1"/>
    <brk id="127" min="1" max="17" man="1"/>
    <brk id="164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60" workbookViewId="0" topLeftCell="A1">
      <selection activeCell="C2" sqref="C2:D2"/>
    </sheetView>
  </sheetViews>
  <sheetFormatPr defaultColWidth="9.140625" defaultRowHeight="12.75"/>
  <cols>
    <col min="1" max="1" width="17.5742187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8" t="s">
        <v>859</v>
      </c>
      <c r="E1" s="888"/>
    </row>
    <row r="2" spans="3:4" ht="17.25" customHeight="1">
      <c r="C2" s="888"/>
      <c r="D2" s="888"/>
    </row>
    <row r="3" ht="4.5" customHeight="1" hidden="1"/>
    <row r="4" spans="1:5" ht="59.25" customHeight="1">
      <c r="A4" s="889" t="s">
        <v>539</v>
      </c>
      <c r="B4" s="889"/>
      <c r="C4" s="889"/>
      <c r="D4" s="889"/>
      <c r="E4" s="890"/>
    </row>
    <row r="5" spans="1:3" ht="1.5" customHeight="1" hidden="1">
      <c r="A5" s="488"/>
      <c r="C5" s="24"/>
    </row>
    <row r="6" spans="1:3" ht="12.75">
      <c r="A6" s="898">
        <v>25539000000</v>
      </c>
      <c r="B6" s="899"/>
      <c r="C6" s="899"/>
    </row>
    <row r="7" spans="1:3" ht="12.75" customHeight="1">
      <c r="A7" s="901" t="s">
        <v>315</v>
      </c>
      <c r="B7" s="902"/>
      <c r="C7" s="902"/>
    </row>
    <row r="8" spans="1:5" ht="21" customHeight="1">
      <c r="A8" s="891" t="s">
        <v>316</v>
      </c>
      <c r="B8" s="892"/>
      <c r="C8" s="892"/>
      <c r="D8" s="892"/>
      <c r="E8" s="893"/>
    </row>
    <row r="9" ht="3" customHeight="1"/>
    <row r="10" spans="3:5" ht="12.75">
      <c r="C10" s="487"/>
      <c r="D10" s="666"/>
      <c r="E10" s="721" t="s">
        <v>384</v>
      </c>
    </row>
    <row r="11" spans="1:5" s="664" customFormat="1" ht="88.5" customHeight="1">
      <c r="A11" s="773" t="s">
        <v>300</v>
      </c>
      <c r="B11" s="903" t="s">
        <v>311</v>
      </c>
      <c r="C11" s="904"/>
      <c r="D11" s="894" t="s">
        <v>627</v>
      </c>
      <c r="E11" s="895"/>
    </row>
    <row r="12" spans="1:5" ht="12.75" customHeight="1">
      <c r="A12" s="486">
        <v>1</v>
      </c>
      <c r="B12" s="896">
        <v>2</v>
      </c>
      <c r="C12" s="900"/>
      <c r="D12" s="896">
        <v>3</v>
      </c>
      <c r="E12" s="897"/>
    </row>
    <row r="13" spans="1:5" ht="30" customHeight="1">
      <c r="A13" s="907" t="s">
        <v>313</v>
      </c>
      <c r="B13" s="907"/>
      <c r="C13" s="907"/>
      <c r="D13" s="907"/>
      <c r="E13" s="908"/>
    </row>
    <row r="14" spans="1:5" ht="23.25" customHeight="1">
      <c r="A14" s="667">
        <v>41020100</v>
      </c>
      <c r="B14" s="912" t="s">
        <v>295</v>
      </c>
      <c r="C14" s="913"/>
      <c r="D14" s="911">
        <v>10914700</v>
      </c>
      <c r="E14" s="906"/>
    </row>
    <row r="15" spans="1:5" ht="24.75" customHeight="1">
      <c r="A15" s="776"/>
      <c r="B15" s="538" t="s">
        <v>775</v>
      </c>
      <c r="C15" s="539"/>
      <c r="D15" s="905">
        <v>10914700</v>
      </c>
      <c r="E15" s="906"/>
    </row>
    <row r="16" spans="1:5" ht="42" customHeight="1">
      <c r="A16" s="667">
        <v>41033900</v>
      </c>
      <c r="B16" s="917" t="s">
        <v>296</v>
      </c>
      <c r="C16" s="918"/>
      <c r="D16" s="911">
        <v>58622900</v>
      </c>
      <c r="E16" s="906"/>
    </row>
    <row r="17" spans="1:5" ht="25.5" customHeight="1">
      <c r="A17" s="798"/>
      <c r="B17" s="538" t="s">
        <v>775</v>
      </c>
      <c r="C17" s="539"/>
      <c r="D17" s="905">
        <v>58622900</v>
      </c>
      <c r="E17" s="906"/>
    </row>
    <row r="18" spans="1:5" ht="51" customHeight="1">
      <c r="A18" s="667">
        <v>41034500</v>
      </c>
      <c r="B18" s="947" t="s">
        <v>839</v>
      </c>
      <c r="C18" s="947"/>
      <c r="D18" s="911">
        <v>100000</v>
      </c>
      <c r="E18" s="906"/>
    </row>
    <row r="19" spans="1:5" ht="25.5" customHeight="1">
      <c r="A19" s="667"/>
      <c r="B19" s="538" t="s">
        <v>775</v>
      </c>
      <c r="C19" s="539"/>
      <c r="D19" s="905">
        <v>100000</v>
      </c>
      <c r="E19" s="943"/>
    </row>
    <row r="20" spans="1:5" ht="87.75" customHeight="1">
      <c r="A20" s="667">
        <v>41035500</v>
      </c>
      <c r="B20" s="947" t="s">
        <v>840</v>
      </c>
      <c r="C20" s="947"/>
      <c r="D20" s="911">
        <v>6053485</v>
      </c>
      <c r="E20" s="906"/>
    </row>
    <row r="21" spans="1:5" ht="25.5" customHeight="1">
      <c r="A21" s="667"/>
      <c r="B21" s="538" t="s">
        <v>775</v>
      </c>
      <c r="C21" s="539"/>
      <c r="D21" s="905">
        <v>6053485</v>
      </c>
      <c r="E21" s="943"/>
    </row>
    <row r="22" spans="1:5" ht="22.5" customHeight="1">
      <c r="A22" s="798">
        <v>41053900</v>
      </c>
      <c r="B22" s="912" t="s">
        <v>583</v>
      </c>
      <c r="C22" s="913"/>
      <c r="D22" s="911">
        <v>40200</v>
      </c>
      <c r="E22" s="906"/>
    </row>
    <row r="23" spans="1:4" ht="18.75" hidden="1">
      <c r="A23" s="774"/>
      <c r="D23" s="665"/>
    </row>
    <row r="24" spans="1:5" ht="20.25" customHeight="1">
      <c r="A24" s="776">
        <v>25100000000</v>
      </c>
      <c r="B24" s="916" t="s">
        <v>211</v>
      </c>
      <c r="C24" s="897"/>
      <c r="D24" s="905">
        <v>40200</v>
      </c>
      <c r="E24" s="906"/>
    </row>
    <row r="25" spans="1:5" ht="80.25" customHeight="1">
      <c r="A25" s="799">
        <v>41055000</v>
      </c>
      <c r="B25" s="917" t="s">
        <v>449</v>
      </c>
      <c r="C25" s="918"/>
      <c r="D25" s="914">
        <v>525600</v>
      </c>
      <c r="E25" s="915"/>
    </row>
    <row r="26" spans="1:5" ht="18.75" customHeight="1">
      <c r="A26" s="776">
        <v>25100000000</v>
      </c>
      <c r="B26" s="909" t="s">
        <v>211</v>
      </c>
      <c r="C26" s="910"/>
      <c r="D26" s="905">
        <v>525600</v>
      </c>
      <c r="E26" s="906"/>
    </row>
    <row r="27" spans="1:5" ht="84" customHeight="1">
      <c r="A27" s="798">
        <v>41051200</v>
      </c>
      <c r="B27" s="923" t="s">
        <v>793</v>
      </c>
      <c r="C27" s="924"/>
      <c r="D27" s="933">
        <v>355410</v>
      </c>
      <c r="E27" s="949"/>
    </row>
    <row r="28" spans="1:5" ht="19.5" customHeight="1">
      <c r="A28" s="776">
        <v>25100000000</v>
      </c>
      <c r="B28" s="909" t="s">
        <v>211</v>
      </c>
      <c r="C28" s="910"/>
      <c r="D28" s="922">
        <v>355410</v>
      </c>
      <c r="E28" s="897"/>
    </row>
    <row r="29" spans="1:5" ht="58.5" customHeight="1">
      <c r="A29" s="798">
        <v>41051000</v>
      </c>
      <c r="B29" s="928" t="s">
        <v>544</v>
      </c>
      <c r="C29" s="929"/>
      <c r="D29" s="933">
        <v>802800</v>
      </c>
      <c r="E29" s="897"/>
    </row>
    <row r="30" spans="1:5" ht="23.25" customHeight="1">
      <c r="A30" s="776">
        <v>25100000000</v>
      </c>
      <c r="B30" s="909" t="s">
        <v>211</v>
      </c>
      <c r="C30" s="910"/>
      <c r="D30" s="922">
        <v>802800</v>
      </c>
      <c r="E30" s="897"/>
    </row>
    <row r="31" spans="1:5" ht="63.75" customHeight="1">
      <c r="A31" s="798">
        <v>41051400</v>
      </c>
      <c r="B31" s="932" t="s">
        <v>735</v>
      </c>
      <c r="C31" s="924"/>
      <c r="D31" s="933">
        <v>973140.8</v>
      </c>
      <c r="E31" s="897"/>
    </row>
    <row r="32" spans="1:5" ht="23.25" customHeight="1">
      <c r="A32" s="776">
        <v>25100000000</v>
      </c>
      <c r="B32" s="909" t="s">
        <v>211</v>
      </c>
      <c r="C32" s="910"/>
      <c r="D32" s="922">
        <v>973140.8</v>
      </c>
      <c r="E32" s="948"/>
    </row>
    <row r="33" spans="1:5" ht="22.5" customHeight="1">
      <c r="A33" s="798">
        <v>41053900</v>
      </c>
      <c r="B33" s="912" t="s">
        <v>583</v>
      </c>
      <c r="C33" s="913"/>
      <c r="D33" s="911">
        <v>10000</v>
      </c>
      <c r="E33" s="906"/>
    </row>
    <row r="34" spans="1:5" ht="25.5" customHeight="1">
      <c r="A34" s="667"/>
      <c r="B34" s="777" t="s">
        <v>538</v>
      </c>
      <c r="C34" s="714"/>
      <c r="D34" s="905">
        <v>10000</v>
      </c>
      <c r="E34" s="906"/>
    </row>
    <row r="35" spans="1:5" ht="27" customHeight="1">
      <c r="A35" s="667"/>
      <c r="B35" s="945" t="s">
        <v>304</v>
      </c>
      <c r="C35" s="946"/>
      <c r="D35" s="922"/>
      <c r="E35" s="897"/>
    </row>
    <row r="36" spans="1:5" ht="18.75" hidden="1">
      <c r="A36" s="921"/>
      <c r="B36" s="921"/>
      <c r="C36" s="921"/>
      <c r="D36" s="921"/>
      <c r="E36" s="722"/>
    </row>
    <row r="37" spans="1:4" ht="18.75" hidden="1">
      <c r="A37" s="723"/>
      <c r="B37" s="930"/>
      <c r="C37" s="931"/>
      <c r="D37" s="724"/>
    </row>
    <row r="38" spans="1:5" s="5" customFormat="1" ht="25.5" customHeight="1">
      <c r="A38" s="20" t="s">
        <v>58</v>
      </c>
      <c r="B38" s="778" t="s">
        <v>305</v>
      </c>
      <c r="C38" s="490"/>
      <c r="D38" s="911">
        <f>D39+D40</f>
        <v>78398235.8</v>
      </c>
      <c r="E38" s="906"/>
    </row>
    <row r="39" spans="1:5" ht="24" customHeight="1">
      <c r="A39" s="208" t="s">
        <v>58</v>
      </c>
      <c r="B39" s="912" t="s">
        <v>306</v>
      </c>
      <c r="C39" s="913"/>
      <c r="D39" s="911">
        <f>D14+D16+D22+D25+D33+D27+D29+D31+D20+D18</f>
        <v>78398235.8</v>
      </c>
      <c r="E39" s="906"/>
    </row>
    <row r="40" spans="1:5" ht="22.5" customHeight="1">
      <c r="A40" s="208" t="s">
        <v>58</v>
      </c>
      <c r="B40" s="926" t="s">
        <v>307</v>
      </c>
      <c r="C40" s="927"/>
      <c r="D40" s="935"/>
      <c r="E40" s="906"/>
    </row>
    <row r="41" ht="12.75" hidden="1"/>
    <row r="42" spans="1:4" ht="30" customHeight="1">
      <c r="A42" s="941" t="s">
        <v>308</v>
      </c>
      <c r="B42" s="942"/>
      <c r="C42" s="942"/>
      <c r="D42" s="942"/>
    </row>
    <row r="43" ht="0.75" customHeight="1"/>
    <row r="44" spans="3:5" ht="16.5" customHeight="1">
      <c r="C44" s="487"/>
      <c r="D44" s="666"/>
      <c r="E44" s="666" t="s">
        <v>384</v>
      </c>
    </row>
    <row r="45" spans="1:5" s="664" customFormat="1" ht="111.75" customHeight="1">
      <c r="A45" s="772" t="s">
        <v>309</v>
      </c>
      <c r="B45" s="775" t="s">
        <v>732</v>
      </c>
      <c r="C45" s="775" t="s">
        <v>310</v>
      </c>
      <c r="D45" s="939" t="s">
        <v>627</v>
      </c>
      <c r="E45" s="940"/>
    </row>
    <row r="46" spans="1:5" ht="14.25" customHeight="1">
      <c r="A46" s="486">
        <v>1</v>
      </c>
      <c r="B46" s="486">
        <v>2</v>
      </c>
      <c r="C46" s="486">
        <v>3</v>
      </c>
      <c r="D46" s="944">
        <v>4</v>
      </c>
      <c r="E46" s="906"/>
    </row>
    <row r="47" spans="1:5" ht="25.5" customHeight="1">
      <c r="A47" s="921" t="s">
        <v>312</v>
      </c>
      <c r="B47" s="921"/>
      <c r="C47" s="921"/>
      <c r="D47" s="921"/>
      <c r="E47" s="906"/>
    </row>
    <row r="48" spans="1:5" ht="38.25" customHeight="1">
      <c r="A48" s="667">
        <v>3719770</v>
      </c>
      <c r="B48" s="800" t="s">
        <v>334</v>
      </c>
      <c r="C48" s="804" t="s">
        <v>583</v>
      </c>
      <c r="D48" s="925">
        <v>1719195</v>
      </c>
      <c r="E48" s="906"/>
    </row>
    <row r="49" spans="1:4" ht="18.75" hidden="1">
      <c r="A49" s="776"/>
      <c r="B49" s="776"/>
      <c r="C49" s="776" t="s">
        <v>302</v>
      </c>
      <c r="D49" s="725"/>
    </row>
    <row r="50" spans="1:4" ht="18.75" hidden="1">
      <c r="A50" s="776"/>
      <c r="B50" s="776"/>
      <c r="C50" s="776" t="s">
        <v>303</v>
      </c>
      <c r="D50" s="726"/>
    </row>
    <row r="51" spans="1:5" ht="26.25" customHeight="1">
      <c r="A51" s="776">
        <v>25100000000</v>
      </c>
      <c r="B51" s="776">
        <v>9770</v>
      </c>
      <c r="C51" s="776" t="s">
        <v>211</v>
      </c>
      <c r="D51" s="936">
        <v>1719195</v>
      </c>
      <c r="E51" s="906"/>
    </row>
    <row r="52" spans="1:5" ht="37.5" customHeight="1">
      <c r="A52" s="667">
        <v>3719770</v>
      </c>
      <c r="B52" s="800" t="s">
        <v>334</v>
      </c>
      <c r="C52" s="804" t="s">
        <v>583</v>
      </c>
      <c r="D52" s="925">
        <v>15000</v>
      </c>
      <c r="E52" s="906"/>
    </row>
    <row r="53" spans="1:5" ht="26.25" customHeight="1">
      <c r="A53" s="776">
        <v>25313200000</v>
      </c>
      <c r="B53" s="776">
        <v>9770</v>
      </c>
      <c r="C53" s="776" t="s">
        <v>766</v>
      </c>
      <c r="D53" s="936">
        <v>15000</v>
      </c>
      <c r="E53" s="943"/>
    </row>
    <row r="54" spans="1:5" ht="114.75" customHeight="1">
      <c r="A54" s="667">
        <v>3719800</v>
      </c>
      <c r="B54" s="667">
        <v>9800</v>
      </c>
      <c r="C54" s="802" t="s">
        <v>817</v>
      </c>
      <c r="D54" s="914">
        <v>530000</v>
      </c>
      <c r="E54" s="920"/>
    </row>
    <row r="55" spans="1:5" ht="26.25" customHeight="1">
      <c r="A55" s="776"/>
      <c r="B55" s="776">
        <v>9800</v>
      </c>
      <c r="C55" s="776" t="s">
        <v>775</v>
      </c>
      <c r="D55" s="937">
        <v>530000</v>
      </c>
      <c r="E55" s="938"/>
    </row>
    <row r="56" spans="1:5" ht="26.25" customHeight="1">
      <c r="A56" s="776"/>
      <c r="B56" s="776"/>
      <c r="C56" s="776"/>
      <c r="D56" s="919"/>
      <c r="E56" s="906"/>
    </row>
    <row r="57" spans="1:5" ht="25.5" customHeight="1">
      <c r="A57" s="907" t="s">
        <v>314</v>
      </c>
      <c r="B57" s="907"/>
      <c r="C57" s="907"/>
      <c r="D57" s="907"/>
      <c r="E57" s="908"/>
    </row>
    <row r="58" spans="1:4" ht="18.75" hidden="1">
      <c r="A58" s="723"/>
      <c r="B58" s="723"/>
      <c r="C58" s="723" t="s">
        <v>301</v>
      </c>
      <c r="D58" s="723"/>
    </row>
    <row r="59" spans="1:4" ht="18.75" hidden="1">
      <c r="A59" s="485"/>
      <c r="B59" s="485"/>
      <c r="C59" s="485" t="s">
        <v>302</v>
      </c>
      <c r="D59" s="485"/>
    </row>
    <row r="60" spans="1:4" ht="18.75" hidden="1">
      <c r="A60" s="485"/>
      <c r="B60" s="485"/>
      <c r="C60" s="485" t="s">
        <v>303</v>
      </c>
      <c r="D60" s="727"/>
    </row>
    <row r="61" spans="1:5" s="5" customFormat="1" ht="38.25" customHeight="1">
      <c r="A61" s="667" t="s">
        <v>58</v>
      </c>
      <c r="B61" s="667" t="s">
        <v>58</v>
      </c>
      <c r="C61" s="803" t="s">
        <v>317</v>
      </c>
      <c r="D61" s="919"/>
      <c r="E61" s="906"/>
    </row>
    <row r="62" spans="1:5" ht="24" customHeight="1">
      <c r="A62" s="208" t="s">
        <v>58</v>
      </c>
      <c r="B62" s="208" t="s">
        <v>58</v>
      </c>
      <c r="C62" s="490" t="s">
        <v>306</v>
      </c>
      <c r="D62" s="911">
        <f>D48+D54+D52</f>
        <v>2264195</v>
      </c>
      <c r="E62" s="906"/>
    </row>
    <row r="63" spans="1:5" ht="23.25" customHeight="1">
      <c r="A63" s="208" t="s">
        <v>58</v>
      </c>
      <c r="B63" s="208" t="s">
        <v>58</v>
      </c>
      <c r="C63" s="485" t="s">
        <v>307</v>
      </c>
      <c r="D63" s="934"/>
      <c r="E63" s="906"/>
    </row>
    <row r="65" spans="1:4" s="779" customFormat="1" ht="23.25" customHeight="1">
      <c r="A65" s="779" t="s">
        <v>383</v>
      </c>
      <c r="D65" s="779" t="s">
        <v>213</v>
      </c>
    </row>
  </sheetData>
  <sheetProtection/>
  <mergeCells count="70">
    <mergeCell ref="D18:E18"/>
    <mergeCell ref="D20:E20"/>
    <mergeCell ref="D21:E21"/>
    <mergeCell ref="B18:C18"/>
    <mergeCell ref="B20:C20"/>
    <mergeCell ref="D53:E53"/>
    <mergeCell ref="D32:E32"/>
    <mergeCell ref="B32:C32"/>
    <mergeCell ref="D27:E27"/>
    <mergeCell ref="B30:C30"/>
    <mergeCell ref="D19:E19"/>
    <mergeCell ref="B25:C25"/>
    <mergeCell ref="D17:E17"/>
    <mergeCell ref="D48:E48"/>
    <mergeCell ref="D46:E46"/>
    <mergeCell ref="D38:E38"/>
    <mergeCell ref="D28:E28"/>
    <mergeCell ref="B35:C35"/>
    <mergeCell ref="D31:E31"/>
    <mergeCell ref="B28:C28"/>
    <mergeCell ref="D26:E26"/>
    <mergeCell ref="D63:E63"/>
    <mergeCell ref="A57:E57"/>
    <mergeCell ref="D61:E61"/>
    <mergeCell ref="D40:E40"/>
    <mergeCell ref="D51:E51"/>
    <mergeCell ref="D62:E62"/>
    <mergeCell ref="D55:E55"/>
    <mergeCell ref="D45:E45"/>
    <mergeCell ref="A42:D42"/>
    <mergeCell ref="D52:E52"/>
    <mergeCell ref="B40:C40"/>
    <mergeCell ref="B29:C29"/>
    <mergeCell ref="B37:C37"/>
    <mergeCell ref="D35:E35"/>
    <mergeCell ref="B39:C39"/>
    <mergeCell ref="A36:D36"/>
    <mergeCell ref="B33:C33"/>
    <mergeCell ref="B31:C31"/>
    <mergeCell ref="D29:E29"/>
    <mergeCell ref="D16:E16"/>
    <mergeCell ref="B22:C22"/>
    <mergeCell ref="D56:E56"/>
    <mergeCell ref="D54:E54"/>
    <mergeCell ref="A47:E47"/>
    <mergeCell ref="D30:E30"/>
    <mergeCell ref="B27:C27"/>
    <mergeCell ref="D33:E33"/>
    <mergeCell ref="D34:E34"/>
    <mergeCell ref="D39:E39"/>
    <mergeCell ref="D15:E15"/>
    <mergeCell ref="A13:E13"/>
    <mergeCell ref="B26:C26"/>
    <mergeCell ref="D14:E14"/>
    <mergeCell ref="B14:C14"/>
    <mergeCell ref="D25:E25"/>
    <mergeCell ref="D24:E24"/>
    <mergeCell ref="B24:C24"/>
    <mergeCell ref="D22:E22"/>
    <mergeCell ref="B16:C16"/>
    <mergeCell ref="D1:E1"/>
    <mergeCell ref="A4:E4"/>
    <mergeCell ref="A8:E8"/>
    <mergeCell ref="D11:E11"/>
    <mergeCell ref="C2:D2"/>
    <mergeCell ref="D12:E12"/>
    <mergeCell ref="A6:C6"/>
    <mergeCell ref="B12:C12"/>
    <mergeCell ref="A7:C7"/>
    <mergeCell ref="B11:C11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372</v>
      </c>
      <c r="D1" s="81"/>
      <c r="E1" s="81"/>
      <c r="F1" s="81"/>
      <c r="H1" s="82"/>
      <c r="I1" s="82"/>
      <c r="J1" s="82"/>
      <c r="K1" s="82"/>
      <c r="L1" s="82"/>
      <c r="M1" s="959"/>
      <c r="N1" s="959"/>
      <c r="O1" s="959"/>
      <c r="P1" s="959"/>
      <c r="Q1" s="960" t="s">
        <v>774</v>
      </c>
      <c r="R1" s="960"/>
      <c r="S1" s="960"/>
    </row>
    <row r="2" ht="6" customHeight="1"/>
    <row r="3" spans="1:20" ht="27" customHeight="1">
      <c r="A3" s="83"/>
      <c r="B3" s="83"/>
      <c r="C3" s="83"/>
      <c r="D3" s="961" t="s">
        <v>742</v>
      </c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384</v>
      </c>
    </row>
    <row r="5" spans="1:20" ht="15" customHeight="1">
      <c r="A5" s="974" t="s">
        <v>815</v>
      </c>
      <c r="B5" s="975"/>
      <c r="C5" s="976"/>
      <c r="D5" s="970" t="s">
        <v>631</v>
      </c>
      <c r="E5" s="990" t="s">
        <v>632</v>
      </c>
      <c r="F5" s="990"/>
      <c r="G5" s="990"/>
      <c r="H5" s="990"/>
      <c r="I5" s="990"/>
      <c r="J5" s="990"/>
      <c r="K5" s="990"/>
      <c r="L5" s="990"/>
      <c r="M5" s="990"/>
      <c r="N5" s="990"/>
      <c r="O5" s="991"/>
      <c r="P5" s="991"/>
      <c r="Q5" s="963" t="s">
        <v>335</v>
      </c>
      <c r="R5" s="964"/>
      <c r="S5" s="964"/>
      <c r="T5" s="965"/>
    </row>
    <row r="6" spans="1:20" ht="20.25" customHeight="1">
      <c r="A6" s="977"/>
      <c r="B6" s="978"/>
      <c r="C6" s="979"/>
      <c r="D6" s="971"/>
      <c r="E6" s="962" t="s">
        <v>295</v>
      </c>
      <c r="F6" s="962" t="s">
        <v>795</v>
      </c>
      <c r="G6" s="966" t="s">
        <v>5</v>
      </c>
      <c r="H6" s="966"/>
      <c r="I6" s="966"/>
      <c r="J6" s="966"/>
      <c r="K6" s="966"/>
      <c r="L6" s="966"/>
      <c r="M6" s="966"/>
      <c r="N6" s="966"/>
      <c r="O6" s="321"/>
      <c r="P6" s="989" t="s">
        <v>633</v>
      </c>
      <c r="Q6" s="953" t="s">
        <v>5</v>
      </c>
      <c r="R6" s="954"/>
      <c r="S6" s="955"/>
      <c r="T6" s="950" t="s">
        <v>633</v>
      </c>
    </row>
    <row r="7" spans="1:20" ht="13.5" customHeight="1">
      <c r="A7" s="977"/>
      <c r="B7" s="978"/>
      <c r="C7" s="979"/>
      <c r="D7" s="971"/>
      <c r="E7" s="962"/>
      <c r="F7" s="962"/>
      <c r="G7" s="962" t="s">
        <v>793</v>
      </c>
      <c r="H7" s="962" t="s">
        <v>133</v>
      </c>
      <c r="I7" s="967" t="s">
        <v>448</v>
      </c>
      <c r="J7" s="967" t="s">
        <v>449</v>
      </c>
      <c r="K7" s="962" t="s">
        <v>555</v>
      </c>
      <c r="L7" s="967" t="s">
        <v>734</v>
      </c>
      <c r="M7" s="962" t="s">
        <v>12</v>
      </c>
      <c r="N7" s="962" t="s">
        <v>13</v>
      </c>
      <c r="O7" s="962" t="s">
        <v>672</v>
      </c>
      <c r="P7" s="989"/>
      <c r="Q7" s="957" t="s">
        <v>720</v>
      </c>
      <c r="R7" s="956" t="s">
        <v>460</v>
      </c>
      <c r="S7" s="957" t="s">
        <v>796</v>
      </c>
      <c r="T7" s="951"/>
    </row>
    <row r="8" spans="1:20" ht="22.5" customHeight="1">
      <c r="A8" s="977"/>
      <c r="B8" s="978"/>
      <c r="C8" s="979"/>
      <c r="D8" s="971"/>
      <c r="E8" s="962"/>
      <c r="F8" s="962"/>
      <c r="G8" s="962"/>
      <c r="H8" s="962"/>
      <c r="I8" s="992"/>
      <c r="J8" s="968"/>
      <c r="K8" s="962"/>
      <c r="L8" s="968"/>
      <c r="M8" s="962"/>
      <c r="N8" s="962"/>
      <c r="O8" s="962"/>
      <c r="P8" s="989"/>
      <c r="Q8" s="957"/>
      <c r="R8" s="957"/>
      <c r="S8" s="957"/>
      <c r="T8" s="951"/>
    </row>
    <row r="9" spans="1:20" ht="15.75" customHeight="1">
      <c r="A9" s="977"/>
      <c r="B9" s="978"/>
      <c r="C9" s="979"/>
      <c r="D9" s="971"/>
      <c r="E9" s="962"/>
      <c r="F9" s="962"/>
      <c r="G9" s="962"/>
      <c r="H9" s="962"/>
      <c r="I9" s="992"/>
      <c r="J9" s="968"/>
      <c r="K9" s="962"/>
      <c r="L9" s="968"/>
      <c r="M9" s="962"/>
      <c r="N9" s="962"/>
      <c r="O9" s="962"/>
      <c r="P9" s="989"/>
      <c r="Q9" s="957"/>
      <c r="R9" s="957"/>
      <c r="S9" s="957"/>
      <c r="T9" s="951"/>
    </row>
    <row r="10" spans="1:20" ht="307.5" customHeight="1">
      <c r="A10" s="977"/>
      <c r="B10" s="978"/>
      <c r="C10" s="979"/>
      <c r="D10" s="971"/>
      <c r="E10" s="962"/>
      <c r="F10" s="962"/>
      <c r="G10" s="962"/>
      <c r="H10" s="962"/>
      <c r="I10" s="993"/>
      <c r="J10" s="969"/>
      <c r="K10" s="962"/>
      <c r="L10" s="969"/>
      <c r="M10" s="962"/>
      <c r="N10" s="962"/>
      <c r="O10" s="962"/>
      <c r="P10" s="989"/>
      <c r="Q10" s="958"/>
      <c r="R10" s="958"/>
      <c r="S10" s="958"/>
      <c r="T10" s="952"/>
    </row>
    <row r="11" spans="1:20" ht="36.75" customHeight="1">
      <c r="A11" s="980"/>
      <c r="B11" s="981"/>
      <c r="C11" s="982"/>
      <c r="D11" s="972"/>
      <c r="E11" s="324"/>
      <c r="F11" s="989" t="s">
        <v>733</v>
      </c>
      <c r="G11" s="994"/>
      <c r="H11" s="994"/>
      <c r="I11" s="994"/>
      <c r="J11" s="994"/>
      <c r="K11" s="994"/>
      <c r="L11" s="994"/>
      <c r="M11" s="994"/>
      <c r="N11" s="994"/>
      <c r="O11" s="995"/>
      <c r="P11" s="327"/>
      <c r="Q11" s="986" t="s">
        <v>732</v>
      </c>
      <c r="R11" s="987"/>
      <c r="S11" s="987"/>
      <c r="T11" s="988"/>
    </row>
    <row r="12" spans="1:20" ht="70.5" customHeight="1">
      <c r="A12" s="983"/>
      <c r="B12" s="984"/>
      <c r="C12" s="985"/>
      <c r="D12" s="97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1000">
        <v>1</v>
      </c>
      <c r="B13" s="1000"/>
      <c r="C13" s="1001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98">
        <v>2510000000</v>
      </c>
      <c r="B14" s="998" t="s">
        <v>49</v>
      </c>
      <c r="C14" s="999" t="s">
        <v>50</v>
      </c>
      <c r="D14" s="302" t="s">
        <v>726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98">
        <v>25313200000</v>
      </c>
      <c r="B15" s="998">
        <v>16</v>
      </c>
      <c r="C15" s="999" t="s">
        <v>51</v>
      </c>
      <c r="D15" s="303" t="s">
        <v>731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1002"/>
      <c r="B16" s="1003"/>
      <c r="C16" s="1004"/>
      <c r="D16" s="304" t="s">
        <v>52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96"/>
      <c r="B17" s="996"/>
      <c r="C17" s="997"/>
      <c r="D17" s="301" t="s">
        <v>325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383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604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0"/>
  <sheetViews>
    <sheetView showZeros="0" view="pageBreakPreview" zoomScale="50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1005" t="s">
        <v>860</v>
      </c>
      <c r="I1" s="1005"/>
      <c r="J1" s="100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09" t="s">
        <v>493</v>
      </c>
      <c r="B5" s="1010"/>
      <c r="C5" s="1010"/>
      <c r="D5" s="1010"/>
      <c r="E5" s="1010"/>
      <c r="F5" s="1010"/>
      <c r="G5" s="1010"/>
      <c r="H5" s="1010"/>
      <c r="I5" s="1010"/>
      <c r="J5" s="1010"/>
    </row>
    <row r="6" spans="1:10" ht="27" customHeight="1">
      <c r="A6" s="1010"/>
      <c r="B6" s="1010"/>
      <c r="C6" s="1010"/>
      <c r="D6" s="1010"/>
      <c r="E6" s="1010"/>
      <c r="F6" s="1010"/>
      <c r="G6" s="1010"/>
      <c r="H6" s="1010"/>
      <c r="I6" s="1010"/>
      <c r="J6" s="1010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315</v>
      </c>
      <c r="C9" s="95"/>
      <c r="D9" s="95"/>
      <c r="E9" s="95"/>
      <c r="F9" s="95"/>
      <c r="G9" s="95"/>
      <c r="H9" s="95"/>
      <c r="I9" s="95"/>
      <c r="J9" s="716" t="s">
        <v>384</v>
      </c>
    </row>
    <row r="10" spans="1:10" ht="38.25" customHeight="1">
      <c r="A10" s="1011" t="s">
        <v>634</v>
      </c>
      <c r="B10" s="1013" t="s">
        <v>625</v>
      </c>
      <c r="C10" s="1017" t="s">
        <v>635</v>
      </c>
      <c r="D10" s="1019" t="s">
        <v>624</v>
      </c>
      <c r="E10" s="1007" t="s">
        <v>238</v>
      </c>
      <c r="F10" s="1015" t="s">
        <v>239</v>
      </c>
      <c r="G10" s="1007" t="s">
        <v>240</v>
      </c>
      <c r="H10" s="1007" t="s">
        <v>242</v>
      </c>
      <c r="I10" s="1007" t="s">
        <v>241</v>
      </c>
      <c r="J10" s="1007" t="s">
        <v>636</v>
      </c>
    </row>
    <row r="11" spans="1:10" ht="67.5" customHeight="1" thickBot="1">
      <c r="A11" s="1012"/>
      <c r="B11" s="1014"/>
      <c r="C11" s="1018"/>
      <c r="D11" s="1020"/>
      <c r="E11" s="1008"/>
      <c r="F11" s="1016"/>
      <c r="G11" s="1008"/>
      <c r="H11" s="1008"/>
      <c r="I11" s="1008"/>
      <c r="J11" s="1008"/>
    </row>
    <row r="12" spans="1:10" ht="13.5" thickBot="1">
      <c r="A12" s="145" t="s">
        <v>54</v>
      </c>
      <c r="B12" s="146" t="s">
        <v>55</v>
      </c>
      <c r="C12" s="147" t="s">
        <v>326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258</v>
      </c>
      <c r="B13" s="151"/>
      <c r="C13" s="151"/>
      <c r="D13" s="734" t="s">
        <v>390</v>
      </c>
      <c r="E13" s="153"/>
      <c r="F13" s="154">
        <f>F14</f>
        <v>0</v>
      </c>
      <c r="G13" s="154">
        <f>G14</f>
        <v>0</v>
      </c>
      <c r="H13" s="260"/>
      <c r="I13" s="159">
        <f>I14</f>
        <v>4464137</v>
      </c>
      <c r="J13" s="159">
        <f>J14</f>
        <v>0</v>
      </c>
    </row>
    <row r="14" spans="1:10" s="102" customFormat="1" ht="33" customHeight="1" thickBot="1">
      <c r="A14" s="668" t="s">
        <v>63</v>
      </c>
      <c r="B14" s="669"/>
      <c r="C14" s="669"/>
      <c r="D14" s="546" t="s">
        <v>390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I15+I24+I25+I26+I27+I28+I29+I30+I32+I31</f>
        <v>4464137</v>
      </c>
      <c r="J14" s="671">
        <f>SUM(J15:J15)</f>
        <v>0</v>
      </c>
    </row>
    <row r="15" spans="1:10" s="102" customFormat="1" ht="45.75" customHeight="1">
      <c r="A15" s="357" t="s">
        <v>138</v>
      </c>
      <c r="B15" s="365" t="s">
        <v>139</v>
      </c>
      <c r="C15" s="452" t="s">
        <v>140</v>
      </c>
      <c r="D15" s="453" t="s">
        <v>143</v>
      </c>
      <c r="E15" s="736" t="s">
        <v>56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580</v>
      </c>
      <c r="B16" s="139" t="s">
        <v>581</v>
      </c>
      <c r="C16" s="139" t="s">
        <v>396</v>
      </c>
      <c r="D16" s="79" t="s">
        <v>582</v>
      </c>
      <c r="E16" s="736" t="s">
        <v>352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550</v>
      </c>
      <c r="B17" s="139" t="s">
        <v>288</v>
      </c>
      <c r="C17" s="139" t="s">
        <v>395</v>
      </c>
      <c r="D17" s="79" t="s">
        <v>560</v>
      </c>
      <c r="E17" s="739" t="s">
        <v>56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353</v>
      </c>
      <c r="B18" s="139" t="s">
        <v>354</v>
      </c>
      <c r="C18" s="139" t="s">
        <v>355</v>
      </c>
      <c r="D18" s="79" t="s">
        <v>356</v>
      </c>
      <c r="E18" s="739" t="s">
        <v>332</v>
      </c>
      <c r="F18" s="737"/>
      <c r="G18" s="738"/>
      <c r="H18" s="738"/>
      <c r="I18" s="738"/>
      <c r="J18" s="738"/>
    </row>
    <row r="19" spans="1:10" ht="60.75" hidden="1">
      <c r="A19" s="160" t="s">
        <v>606</v>
      </c>
      <c r="B19" s="161"/>
      <c r="C19" s="161"/>
      <c r="D19" s="152" t="s">
        <v>590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607</v>
      </c>
      <c r="B20" s="156"/>
      <c r="C20" s="156"/>
      <c r="D20" s="180" t="s">
        <v>590</v>
      </c>
      <c r="E20" s="157"/>
      <c r="F20" s="465">
        <f>SUM(F48:F48)</f>
        <v>0</v>
      </c>
      <c r="G20" s="743">
        <f>SUM(G48:G48)</f>
        <v>0</v>
      </c>
      <c r="H20" s="744">
        <f>SUM(H22:H56)</f>
        <v>95</v>
      </c>
      <c r="I20" s="744">
        <f>I21+I22+I23</f>
        <v>0</v>
      </c>
      <c r="J20" s="744"/>
    </row>
    <row r="21" spans="1:10" ht="81" hidden="1">
      <c r="A21" s="139" t="s">
        <v>357</v>
      </c>
      <c r="B21" s="139" t="s">
        <v>354</v>
      </c>
      <c r="C21" s="139" t="s">
        <v>355</v>
      </c>
      <c r="D21" s="79" t="s">
        <v>356</v>
      </c>
      <c r="E21" s="739" t="s">
        <v>332</v>
      </c>
      <c r="F21" s="745"/>
      <c r="G21" s="746"/>
      <c r="H21" s="747"/>
      <c r="I21" s="747"/>
      <c r="J21" s="747"/>
    </row>
    <row r="22" spans="1:10" ht="93.75" hidden="1">
      <c r="A22" s="139" t="s">
        <v>804</v>
      </c>
      <c r="B22" s="139" t="s">
        <v>22</v>
      </c>
      <c r="C22" s="139" t="s">
        <v>592</v>
      </c>
      <c r="D22" s="79" t="s">
        <v>341</v>
      </c>
      <c r="E22" s="748" t="s">
        <v>651</v>
      </c>
      <c r="F22" s="738"/>
      <c r="G22" s="738"/>
      <c r="H22" s="738"/>
      <c r="I22" s="738"/>
      <c r="J22" s="738"/>
    </row>
    <row r="23" spans="1:10" ht="129.75" customHeight="1" hidden="1">
      <c r="A23" s="139" t="s">
        <v>804</v>
      </c>
      <c r="B23" s="139" t="s">
        <v>22</v>
      </c>
      <c r="C23" s="139" t="s">
        <v>592</v>
      </c>
      <c r="D23" s="79" t="s">
        <v>341</v>
      </c>
      <c r="E23" s="748" t="s">
        <v>553</v>
      </c>
      <c r="F23" s="738"/>
      <c r="G23" s="749"/>
      <c r="H23" s="749"/>
      <c r="I23" s="749"/>
      <c r="J23" s="749"/>
    </row>
    <row r="24" spans="1:10" ht="129.75" customHeight="1">
      <c r="A24" s="139" t="s">
        <v>498</v>
      </c>
      <c r="B24" s="139" t="s">
        <v>501</v>
      </c>
      <c r="C24" s="139" t="s">
        <v>393</v>
      </c>
      <c r="D24" s="79" t="s">
        <v>502</v>
      </c>
      <c r="E24" s="748" t="s">
        <v>500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550</v>
      </c>
      <c r="B25" s="369" t="s">
        <v>288</v>
      </c>
      <c r="C25" s="369" t="s">
        <v>395</v>
      </c>
      <c r="D25" s="382" t="s">
        <v>560</v>
      </c>
      <c r="E25" s="736" t="s">
        <v>56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196</v>
      </c>
      <c r="B26" s="369" t="s">
        <v>197</v>
      </c>
      <c r="C26" s="522" t="s">
        <v>396</v>
      </c>
      <c r="D26" s="382" t="s">
        <v>198</v>
      </c>
      <c r="E26" s="750" t="s">
        <v>267</v>
      </c>
      <c r="F26" s="738" t="s">
        <v>212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145.5" customHeight="1">
      <c r="A27" s="369" t="s">
        <v>196</v>
      </c>
      <c r="B27" s="369" t="s">
        <v>197</v>
      </c>
      <c r="C27" s="522" t="s">
        <v>396</v>
      </c>
      <c r="D27" s="382" t="s">
        <v>198</v>
      </c>
      <c r="E27" s="43" t="s">
        <v>853</v>
      </c>
      <c r="F27" s="738"/>
      <c r="G27" s="749"/>
      <c r="H27" s="749"/>
      <c r="I27" s="749">
        <v>799914</v>
      </c>
      <c r="J27" s="749"/>
    </row>
    <row r="28" spans="1:10" ht="98.25" customHeight="1">
      <c r="A28" s="369" t="s">
        <v>499</v>
      </c>
      <c r="B28" s="391" t="s">
        <v>503</v>
      </c>
      <c r="C28" s="815" t="s">
        <v>396</v>
      </c>
      <c r="D28" s="382" t="s">
        <v>504</v>
      </c>
      <c r="E28" s="750" t="s">
        <v>505</v>
      </c>
      <c r="F28" s="738"/>
      <c r="G28" s="749"/>
      <c r="H28" s="749"/>
      <c r="I28" s="749">
        <v>1669810</v>
      </c>
      <c r="J28" s="749"/>
    </row>
    <row r="29" spans="1:10" ht="103.5" customHeight="1">
      <c r="A29" s="369" t="s">
        <v>255</v>
      </c>
      <c r="B29" s="391" t="s">
        <v>256</v>
      </c>
      <c r="C29" s="396" t="s">
        <v>398</v>
      </c>
      <c r="D29" s="382" t="s">
        <v>257</v>
      </c>
      <c r="E29" s="750" t="s">
        <v>490</v>
      </c>
      <c r="F29" s="738"/>
      <c r="G29" s="749"/>
      <c r="H29" s="749"/>
      <c r="I29" s="749">
        <v>49613</v>
      </c>
      <c r="J29" s="749"/>
    </row>
    <row r="30" spans="1:10" ht="76.5" customHeight="1">
      <c r="A30" s="395" t="s">
        <v>575</v>
      </c>
      <c r="B30" s="357" t="s">
        <v>576</v>
      </c>
      <c r="C30" s="357" t="s">
        <v>400</v>
      </c>
      <c r="D30" s="398" t="s">
        <v>577</v>
      </c>
      <c r="E30" s="750" t="s">
        <v>56</v>
      </c>
      <c r="F30" s="738"/>
      <c r="G30" s="749"/>
      <c r="H30" s="749"/>
      <c r="I30" s="749">
        <v>41000</v>
      </c>
      <c r="J30" s="749"/>
    </row>
    <row r="31" spans="1:10" ht="76.5" customHeight="1">
      <c r="A31" s="395" t="s">
        <v>752</v>
      </c>
      <c r="B31" s="357" t="s">
        <v>753</v>
      </c>
      <c r="C31" s="357" t="s">
        <v>400</v>
      </c>
      <c r="D31" s="398" t="s">
        <v>754</v>
      </c>
      <c r="E31" s="750" t="s">
        <v>56</v>
      </c>
      <c r="F31" s="738"/>
      <c r="G31" s="749"/>
      <c r="H31" s="749"/>
      <c r="I31" s="749">
        <v>11000</v>
      </c>
      <c r="J31" s="749"/>
    </row>
    <row r="32" spans="1:10" ht="58.5" customHeight="1">
      <c r="A32" s="395" t="s">
        <v>486</v>
      </c>
      <c r="B32" s="357" t="s">
        <v>487</v>
      </c>
      <c r="C32" s="357" t="s">
        <v>220</v>
      </c>
      <c r="D32" s="398" t="s">
        <v>488</v>
      </c>
      <c r="E32" s="736" t="s">
        <v>56</v>
      </c>
      <c r="F32" s="738"/>
      <c r="G32" s="749"/>
      <c r="H32" s="749"/>
      <c r="I32" s="749">
        <v>20000</v>
      </c>
      <c r="J32" s="749"/>
    </row>
    <row r="33" spans="1:10" ht="74.25" customHeight="1">
      <c r="A33" s="137" t="s">
        <v>606</v>
      </c>
      <c r="B33" s="137"/>
      <c r="C33" s="137"/>
      <c r="D33" s="135" t="s">
        <v>590</v>
      </c>
      <c r="E33" s="780"/>
      <c r="F33" s="755"/>
      <c r="G33" s="756"/>
      <c r="H33" s="756"/>
      <c r="I33" s="757">
        <f>I34</f>
        <v>1927637.63</v>
      </c>
      <c r="J33" s="756"/>
    </row>
    <row r="34" spans="1:10" ht="83.25" customHeight="1">
      <c r="A34" s="137" t="s">
        <v>607</v>
      </c>
      <c r="B34" s="137"/>
      <c r="C34" s="137"/>
      <c r="D34" s="135" t="s">
        <v>590</v>
      </c>
      <c r="E34" s="780"/>
      <c r="F34" s="755"/>
      <c r="G34" s="756"/>
      <c r="H34" s="756"/>
      <c r="I34" s="757">
        <f>I39+I42+I43+I35+I40+I41+I37+I38+I44+I36</f>
        <v>1927637.63</v>
      </c>
      <c r="J34" s="756"/>
    </row>
    <row r="35" spans="1:10" s="809" customFormat="1" ht="69" customHeight="1">
      <c r="A35" s="516" t="s">
        <v>767</v>
      </c>
      <c r="B35" s="810" t="s">
        <v>768</v>
      </c>
      <c r="C35" s="516" t="s">
        <v>592</v>
      </c>
      <c r="D35" s="811" t="s">
        <v>173</v>
      </c>
      <c r="E35" s="736" t="s">
        <v>56</v>
      </c>
      <c r="F35" s="807"/>
      <c r="G35" s="808"/>
      <c r="H35" s="808"/>
      <c r="I35" s="808">
        <v>119943.63</v>
      </c>
      <c r="J35" s="808"/>
    </row>
    <row r="36" spans="1:10" s="809" customFormat="1" ht="69" customHeight="1">
      <c r="A36" s="392" t="s">
        <v>153</v>
      </c>
      <c r="B36" s="466" t="s">
        <v>154</v>
      </c>
      <c r="C36" s="392" t="s">
        <v>593</v>
      </c>
      <c r="D36" s="467" t="s">
        <v>159</v>
      </c>
      <c r="E36" s="736"/>
      <c r="F36" s="807"/>
      <c r="G36" s="808"/>
      <c r="H36" s="808"/>
      <c r="I36" s="808">
        <v>23500</v>
      </c>
      <c r="J36" s="808"/>
    </row>
    <row r="37" spans="1:10" s="809" customFormat="1" ht="159.75" customHeight="1">
      <c r="A37" s="392" t="s">
        <v>826</v>
      </c>
      <c r="B37" s="466" t="s">
        <v>828</v>
      </c>
      <c r="C37" s="392" t="s">
        <v>593</v>
      </c>
      <c r="D37" s="467" t="s">
        <v>830</v>
      </c>
      <c r="E37" s="736" t="s">
        <v>56</v>
      </c>
      <c r="F37" s="807"/>
      <c r="G37" s="808"/>
      <c r="H37" s="808"/>
      <c r="I37" s="808">
        <v>51865</v>
      </c>
      <c r="J37" s="808"/>
    </row>
    <row r="38" spans="1:10" s="809" customFormat="1" ht="135" customHeight="1">
      <c r="A38" s="392" t="s">
        <v>827</v>
      </c>
      <c r="B38" s="466" t="s">
        <v>829</v>
      </c>
      <c r="C38" s="392" t="s">
        <v>593</v>
      </c>
      <c r="D38" s="467" t="s">
        <v>831</v>
      </c>
      <c r="E38" s="736" t="s">
        <v>56</v>
      </c>
      <c r="F38" s="807"/>
      <c r="G38" s="808"/>
      <c r="H38" s="808"/>
      <c r="I38" s="808">
        <v>466789</v>
      </c>
      <c r="J38" s="808"/>
    </row>
    <row r="39" spans="1:10" s="781" customFormat="1" ht="114" customHeight="1">
      <c r="A39" s="392" t="s">
        <v>157</v>
      </c>
      <c r="B39" s="466" t="s">
        <v>158</v>
      </c>
      <c r="C39" s="392" t="s">
        <v>593</v>
      </c>
      <c r="D39" s="467" t="s">
        <v>162</v>
      </c>
      <c r="E39" s="736" t="s">
        <v>56</v>
      </c>
      <c r="F39" s="738"/>
      <c r="G39" s="749"/>
      <c r="H39" s="749"/>
      <c r="I39" s="749">
        <v>119640</v>
      </c>
      <c r="J39" s="749"/>
    </row>
    <row r="40" spans="1:10" s="781" customFormat="1" ht="114" customHeight="1">
      <c r="A40" s="392" t="s">
        <v>270</v>
      </c>
      <c r="B40" s="466" t="s">
        <v>271</v>
      </c>
      <c r="C40" s="392" t="s">
        <v>396</v>
      </c>
      <c r="D40" s="467" t="s">
        <v>272</v>
      </c>
      <c r="E40" s="736" t="s">
        <v>496</v>
      </c>
      <c r="F40" s="738"/>
      <c r="G40" s="749"/>
      <c r="H40" s="749"/>
      <c r="I40" s="749">
        <v>49900</v>
      </c>
      <c r="J40" s="749"/>
    </row>
    <row r="41" spans="1:10" s="781" customFormat="1" ht="141" customHeight="1">
      <c r="A41" s="392" t="s">
        <v>270</v>
      </c>
      <c r="B41" s="466" t="s">
        <v>271</v>
      </c>
      <c r="C41" s="392" t="s">
        <v>396</v>
      </c>
      <c r="D41" s="467" t="s">
        <v>272</v>
      </c>
      <c r="E41" s="808" t="s">
        <v>497</v>
      </c>
      <c r="F41" s="738"/>
      <c r="G41" s="749"/>
      <c r="H41" s="749"/>
      <c r="I41" s="749">
        <v>606600</v>
      </c>
      <c r="J41" s="749"/>
    </row>
    <row r="42" spans="1:10" s="781" customFormat="1" ht="90" customHeight="1">
      <c r="A42" s="392" t="s">
        <v>270</v>
      </c>
      <c r="B42" s="466" t="s">
        <v>271</v>
      </c>
      <c r="C42" s="392" t="s">
        <v>396</v>
      </c>
      <c r="D42" s="467" t="s">
        <v>272</v>
      </c>
      <c r="E42" s="736" t="s">
        <v>274</v>
      </c>
      <c r="F42" s="738"/>
      <c r="G42" s="749"/>
      <c r="H42" s="749"/>
      <c r="I42" s="749">
        <v>247400</v>
      </c>
      <c r="J42" s="749"/>
    </row>
    <row r="43" spans="1:10" s="781" customFormat="1" ht="84" customHeight="1">
      <c r="A43" s="392" t="s">
        <v>249</v>
      </c>
      <c r="B43" s="466" t="s">
        <v>250</v>
      </c>
      <c r="C43" s="392" t="s">
        <v>396</v>
      </c>
      <c r="D43" s="467" t="s">
        <v>273</v>
      </c>
      <c r="E43" s="736" t="s">
        <v>274</v>
      </c>
      <c r="F43" s="738"/>
      <c r="G43" s="749"/>
      <c r="H43" s="749"/>
      <c r="I43" s="749">
        <v>142000</v>
      </c>
      <c r="J43" s="749"/>
    </row>
    <row r="44" spans="1:10" s="781" customFormat="1" ht="141.75">
      <c r="A44" s="392" t="s">
        <v>357</v>
      </c>
      <c r="B44" s="466" t="s">
        <v>354</v>
      </c>
      <c r="C44" s="392" t="s">
        <v>355</v>
      </c>
      <c r="D44" s="467" t="s">
        <v>356</v>
      </c>
      <c r="E44" s="736" t="s">
        <v>837</v>
      </c>
      <c r="F44" s="738"/>
      <c r="G44" s="749"/>
      <c r="H44" s="749"/>
      <c r="I44" s="749">
        <v>100000</v>
      </c>
      <c r="J44" s="749"/>
    </row>
    <row r="45" spans="1:10" ht="81.75" customHeight="1">
      <c r="A45" s="137" t="s">
        <v>72</v>
      </c>
      <c r="B45" s="137"/>
      <c r="C45" s="137"/>
      <c r="D45" s="135" t="s">
        <v>601</v>
      </c>
      <c r="E45" s="754"/>
      <c r="F45" s="755"/>
      <c r="G45" s="756"/>
      <c r="H45" s="756"/>
      <c r="I45" s="757">
        <f>I47</f>
        <v>60000</v>
      </c>
      <c r="J45" s="756"/>
    </row>
    <row r="46" spans="1:10" ht="80.25" customHeight="1">
      <c r="A46" s="531" t="s">
        <v>73</v>
      </c>
      <c r="B46" s="136"/>
      <c r="C46" s="136"/>
      <c r="D46" s="320" t="s">
        <v>601</v>
      </c>
      <c r="E46" s="754"/>
      <c r="F46" s="755"/>
      <c r="G46" s="756"/>
      <c r="H46" s="756"/>
      <c r="I46" s="757">
        <f>I47</f>
        <v>60000</v>
      </c>
      <c r="J46" s="756"/>
    </row>
    <row r="47" spans="1:10" s="781" customFormat="1" ht="40.5" customHeight="1">
      <c r="A47" s="430">
        <v>1014030</v>
      </c>
      <c r="B47" s="431" t="s">
        <v>47</v>
      </c>
      <c r="C47" s="391" t="s">
        <v>602</v>
      </c>
      <c r="D47" s="782" t="s">
        <v>472</v>
      </c>
      <c r="E47" s="751" t="s">
        <v>56</v>
      </c>
      <c r="F47" s="752">
        <v>0</v>
      </c>
      <c r="G47" s="749"/>
      <c r="H47" s="749"/>
      <c r="I47" s="749">
        <v>60000</v>
      </c>
      <c r="J47" s="749"/>
    </row>
    <row r="48" spans="1:10" ht="33" customHeight="1">
      <c r="A48" s="141"/>
      <c r="B48" s="1006" t="s">
        <v>57</v>
      </c>
      <c r="C48" s="1006"/>
      <c r="D48" s="1006"/>
      <c r="E48" s="1006"/>
      <c r="F48" s="163"/>
      <c r="G48" s="164"/>
      <c r="H48" s="164"/>
      <c r="I48" s="753">
        <f>I13+I19+I45+I33</f>
        <v>6451774.63</v>
      </c>
      <c r="J48" s="165"/>
    </row>
    <row r="49" spans="6:10" ht="9" customHeight="1">
      <c r="F49" s="102"/>
      <c r="G49" s="102"/>
      <c r="H49" s="102"/>
      <c r="I49" s="102"/>
      <c r="J49" s="102"/>
    </row>
    <row r="50" spans="6:10" ht="1.5" customHeight="1" hidden="1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2:9" s="81" customFormat="1" ht="17.25" customHeight="1">
      <c r="B52" s="81" t="s">
        <v>383</v>
      </c>
      <c r="I52" s="81" t="s">
        <v>213</v>
      </c>
    </row>
    <row r="53" spans="6:10" ht="12.75" hidden="1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  <row r="548" spans="6:10" ht="12.75">
      <c r="F548" s="102"/>
      <c r="G548" s="102"/>
      <c r="H548" s="102"/>
      <c r="I548" s="102"/>
      <c r="J548" s="102"/>
    </row>
    <row r="549" spans="6:10" ht="12.75">
      <c r="F549" s="102"/>
      <c r="G549" s="102"/>
      <c r="H549" s="102"/>
      <c r="I549" s="102"/>
      <c r="J549" s="102"/>
    </row>
    <row r="550" spans="6:10" ht="12.75">
      <c r="F550" s="102"/>
      <c r="G550" s="102"/>
      <c r="H550" s="102"/>
      <c r="I550" s="102"/>
      <c r="J550" s="102"/>
    </row>
  </sheetData>
  <sheetProtection/>
  <mergeCells count="13">
    <mergeCell ref="C10:C11"/>
    <mergeCell ref="D10:D11"/>
    <mergeCell ref="H10:H11"/>
    <mergeCell ref="H1:J1"/>
    <mergeCell ref="B48:E48"/>
    <mergeCell ref="J10:J11"/>
    <mergeCell ref="I10:I11"/>
    <mergeCell ref="E10:E11"/>
    <mergeCell ref="A5:J6"/>
    <mergeCell ref="A10:A11"/>
    <mergeCell ref="B10:B11"/>
    <mergeCell ref="F10:F11"/>
    <mergeCell ref="G10:G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rowBreaks count="1" manualBreakCount="1">
    <brk id="5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5"/>
  <sheetViews>
    <sheetView showZeros="0" view="pageBreakPreview" zoomScale="50" zoomScaleNormal="50" zoomScaleSheetLayoutView="50" workbookViewId="0" topLeftCell="B1">
      <pane ySplit="6" topLeftCell="A106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2" width="15.8515625" style="105" bestFit="1" customWidth="1"/>
    <col min="13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22" t="s">
        <v>861</v>
      </c>
      <c r="J1" s="1022"/>
      <c r="K1" s="1022"/>
    </row>
    <row r="2" spans="3:17" ht="40.5" customHeight="1">
      <c r="C2" s="103"/>
      <c r="D2" s="1021" t="s">
        <v>492</v>
      </c>
      <c r="E2" s="1021"/>
      <c r="F2" s="1021"/>
      <c r="G2" s="1021"/>
      <c r="H2" s="1021"/>
      <c r="I2" s="1021"/>
      <c r="J2" s="1021"/>
      <c r="K2" s="106"/>
      <c r="Q2" s="107"/>
    </row>
    <row r="3" spans="2:23" ht="28.5" customHeight="1">
      <c r="B3" s="1032">
        <v>25539000000</v>
      </c>
      <c r="C3" s="893"/>
      <c r="D3" s="893"/>
      <c r="E3" s="1023"/>
      <c r="F3" s="1023"/>
      <c r="G3" s="1023"/>
      <c r="H3" s="1023"/>
      <c r="I3" s="1023"/>
      <c r="J3" s="1023"/>
      <c r="K3" s="109"/>
      <c r="W3" s="143"/>
    </row>
    <row r="4" spans="2:23" ht="13.5" customHeight="1" thickBot="1">
      <c r="B4" s="1033" t="s">
        <v>315</v>
      </c>
      <c r="C4" s="1034"/>
      <c r="D4" s="1034"/>
      <c r="E4" s="214"/>
      <c r="F4" s="214"/>
      <c r="G4" s="214"/>
      <c r="H4" s="214"/>
      <c r="I4" s="214"/>
      <c r="J4" s="214"/>
      <c r="K4" s="109" t="s">
        <v>384</v>
      </c>
      <c r="W4" s="143"/>
    </row>
    <row r="5" spans="1:11" s="560" customFormat="1" ht="92.25" customHeight="1" thickBot="1">
      <c r="A5" s="81"/>
      <c r="B5" s="1035" t="s">
        <v>634</v>
      </c>
      <c r="C5" s="1037" t="s">
        <v>625</v>
      </c>
      <c r="D5" s="1037" t="s">
        <v>635</v>
      </c>
      <c r="E5" s="1039" t="s">
        <v>624</v>
      </c>
      <c r="F5" s="1026" t="s">
        <v>626</v>
      </c>
      <c r="G5" s="1026" t="s">
        <v>623</v>
      </c>
      <c r="H5" s="1028" t="s">
        <v>627</v>
      </c>
      <c r="I5" s="1030" t="s">
        <v>110</v>
      </c>
      <c r="J5" s="1024" t="s">
        <v>111</v>
      </c>
      <c r="K5" s="1025"/>
    </row>
    <row r="6" spans="1:11" s="560" customFormat="1" ht="70.5" customHeight="1" thickBot="1">
      <c r="A6" s="81"/>
      <c r="B6" s="1036"/>
      <c r="C6" s="1038"/>
      <c r="D6" s="1038"/>
      <c r="E6" s="1040"/>
      <c r="F6" s="1027"/>
      <c r="G6" s="1027"/>
      <c r="H6" s="1029"/>
      <c r="I6" s="1031"/>
      <c r="J6" s="561" t="s">
        <v>628</v>
      </c>
      <c r="K6" s="562" t="s">
        <v>629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391</v>
      </c>
      <c r="C8" s="349"/>
      <c r="D8" s="349"/>
      <c r="E8" s="135" t="s">
        <v>390</v>
      </c>
      <c r="F8" s="529"/>
      <c r="G8" s="529"/>
      <c r="H8" s="534">
        <f>I8+J8</f>
        <v>23656674</v>
      </c>
      <c r="I8" s="563">
        <f>I9</f>
        <v>19133197</v>
      </c>
      <c r="J8" s="563">
        <f>J9</f>
        <v>4523477</v>
      </c>
      <c r="K8" s="563">
        <f>K9</f>
        <v>4464137</v>
      </c>
    </row>
    <row r="9" spans="1:11" s="116" customFormat="1" ht="32.25" customHeight="1">
      <c r="A9" s="110"/>
      <c r="B9" s="137" t="s">
        <v>63</v>
      </c>
      <c r="C9" s="137"/>
      <c r="D9" s="137"/>
      <c r="E9" s="349" t="s">
        <v>390</v>
      </c>
      <c r="F9" s="529"/>
      <c r="G9" s="529"/>
      <c r="H9" s="534">
        <f>I9+J9</f>
        <v>23656674</v>
      </c>
      <c r="I9" s="563">
        <f>SUM(I10:I51)</f>
        <v>19133197</v>
      </c>
      <c r="J9" s="563">
        <f>SUM(J10:J51)</f>
        <v>4523477</v>
      </c>
      <c r="K9" s="563">
        <f>SUM(K10:K51)</f>
        <v>4464137</v>
      </c>
    </row>
    <row r="10" spans="1:11" s="567" customFormat="1" ht="129.75" customHeight="1">
      <c r="A10" s="564"/>
      <c r="B10" s="418" t="s">
        <v>608</v>
      </c>
      <c r="C10" s="418" t="s">
        <v>611</v>
      </c>
      <c r="D10" s="418" t="s">
        <v>392</v>
      </c>
      <c r="E10" s="547" t="s">
        <v>287</v>
      </c>
      <c r="F10" s="758" t="s">
        <v>462</v>
      </c>
      <c r="G10" s="759" t="s">
        <v>463</v>
      </c>
      <c r="H10" s="568">
        <f>I10+J10</f>
        <v>350000</v>
      </c>
      <c r="I10" s="569">
        <v>350000</v>
      </c>
      <c r="J10" s="566"/>
      <c r="K10" s="558"/>
    </row>
    <row r="11" spans="1:11" s="567" customFormat="1" ht="120.75" customHeight="1">
      <c r="A11" s="564"/>
      <c r="B11" s="418" t="s">
        <v>608</v>
      </c>
      <c r="C11" s="418" t="s">
        <v>611</v>
      </c>
      <c r="D11" s="418" t="s">
        <v>392</v>
      </c>
      <c r="E11" s="547" t="s">
        <v>287</v>
      </c>
      <c r="F11" s="758" t="s">
        <v>336</v>
      </c>
      <c r="G11" s="759" t="s">
        <v>467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578</v>
      </c>
      <c r="C12" s="418" t="s">
        <v>813</v>
      </c>
      <c r="D12" s="418" t="s">
        <v>401</v>
      </c>
      <c r="E12" s="547" t="s">
        <v>579</v>
      </c>
      <c r="F12" s="758" t="s">
        <v>526</v>
      </c>
      <c r="G12" s="759" t="s">
        <v>677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727</v>
      </c>
      <c r="C13" s="369" t="s">
        <v>728</v>
      </c>
      <c r="D13" s="369" t="s">
        <v>729</v>
      </c>
      <c r="E13" s="367" t="s">
        <v>730</v>
      </c>
      <c r="F13" s="559" t="s">
        <v>552</v>
      </c>
      <c r="G13" s="559" t="s">
        <v>551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578</v>
      </c>
      <c r="C14" s="418" t="s">
        <v>813</v>
      </c>
      <c r="D14" s="418" t="s">
        <v>401</v>
      </c>
      <c r="E14" s="547" t="s">
        <v>579</v>
      </c>
      <c r="F14" s="758" t="s">
        <v>540</v>
      </c>
      <c r="G14" s="759" t="s">
        <v>776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556</v>
      </c>
      <c r="C15" s="418" t="s">
        <v>557</v>
      </c>
      <c r="D15" s="418" t="s">
        <v>610</v>
      </c>
      <c r="E15" s="547" t="s">
        <v>558</v>
      </c>
      <c r="F15" s="758" t="s">
        <v>527</v>
      </c>
      <c r="G15" s="759" t="s">
        <v>706</v>
      </c>
      <c r="H15" s="568">
        <f t="shared" si="0"/>
        <v>1323658</v>
      </c>
      <c r="I15" s="569">
        <v>1323658</v>
      </c>
      <c r="J15" s="574"/>
      <c r="K15" s="558"/>
    </row>
    <row r="16" spans="1:11" s="567" customFormat="1" ht="75.75" customHeight="1">
      <c r="A16" s="564"/>
      <c r="B16" s="418" t="s">
        <v>138</v>
      </c>
      <c r="C16" s="418" t="s">
        <v>139</v>
      </c>
      <c r="D16" s="418" t="s">
        <v>140</v>
      </c>
      <c r="E16" s="547" t="s">
        <v>143</v>
      </c>
      <c r="F16" s="758" t="s">
        <v>782</v>
      </c>
      <c r="G16" s="759" t="s">
        <v>676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141</v>
      </c>
      <c r="C17" s="418" t="s">
        <v>215</v>
      </c>
      <c r="D17" s="418" t="s">
        <v>744</v>
      </c>
      <c r="E17" s="547" t="s">
        <v>745</v>
      </c>
      <c r="F17" s="758" t="s">
        <v>514</v>
      </c>
      <c r="G17" s="759" t="s">
        <v>691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141</v>
      </c>
      <c r="C18" s="418" t="s">
        <v>215</v>
      </c>
      <c r="D18" s="418" t="s">
        <v>744</v>
      </c>
      <c r="E18" s="547" t="s">
        <v>745</v>
      </c>
      <c r="F18" s="758" t="s">
        <v>783</v>
      </c>
      <c r="G18" s="759" t="s">
        <v>692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141</v>
      </c>
      <c r="C19" s="418" t="s">
        <v>215</v>
      </c>
      <c r="D19" s="418" t="s">
        <v>744</v>
      </c>
      <c r="E19" s="547" t="s">
        <v>745</v>
      </c>
      <c r="F19" s="758" t="s">
        <v>784</v>
      </c>
      <c r="G19" s="759" t="s">
        <v>693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141</v>
      </c>
      <c r="C20" s="418" t="s">
        <v>215</v>
      </c>
      <c r="D20" s="418" t="s">
        <v>744</v>
      </c>
      <c r="E20" s="547" t="s">
        <v>745</v>
      </c>
      <c r="F20" s="758" t="s">
        <v>785</v>
      </c>
      <c r="G20" s="759" t="s">
        <v>694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67</v>
      </c>
      <c r="C21" s="576" t="s">
        <v>62</v>
      </c>
      <c r="D21" s="576" t="s">
        <v>594</v>
      </c>
      <c r="E21" s="575" t="s">
        <v>66</v>
      </c>
      <c r="F21" s="765" t="s">
        <v>495</v>
      </c>
      <c r="G21" s="759" t="s">
        <v>678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727</v>
      </c>
      <c r="C22" s="368" t="s">
        <v>728</v>
      </c>
      <c r="D22" s="368" t="s">
        <v>729</v>
      </c>
      <c r="E22" s="420" t="s">
        <v>730</v>
      </c>
      <c r="F22" s="758" t="s">
        <v>747</v>
      </c>
      <c r="G22" s="759" t="s">
        <v>686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458</v>
      </c>
      <c r="C23" s="369" t="s">
        <v>459</v>
      </c>
      <c r="D23" s="577">
        <v>1090</v>
      </c>
      <c r="E23" s="372" t="s">
        <v>461</v>
      </c>
      <c r="F23" s="758" t="s">
        <v>528</v>
      </c>
      <c r="G23" s="759" t="s">
        <v>345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103</v>
      </c>
      <c r="F24" s="760" t="s">
        <v>104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641</v>
      </c>
      <c r="C25" s="369" t="s">
        <v>642</v>
      </c>
      <c r="D25" s="582" t="s">
        <v>395</v>
      </c>
      <c r="E25" s="372" t="s">
        <v>643</v>
      </c>
      <c r="F25" s="758" t="s">
        <v>759</v>
      </c>
      <c r="G25" s="759" t="s">
        <v>690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550</v>
      </c>
      <c r="C26" s="369" t="s">
        <v>288</v>
      </c>
      <c r="D26" s="369" t="s">
        <v>395</v>
      </c>
      <c r="E26" s="382" t="s">
        <v>560</v>
      </c>
      <c r="F26" s="758" t="s">
        <v>748</v>
      </c>
      <c r="G26" s="759" t="s">
        <v>689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550</v>
      </c>
      <c r="C27" s="369" t="s">
        <v>288</v>
      </c>
      <c r="D27" s="369" t="s">
        <v>395</v>
      </c>
      <c r="E27" s="382" t="s">
        <v>560</v>
      </c>
      <c r="F27" s="758" t="s">
        <v>269</v>
      </c>
      <c r="G27" s="759" t="s">
        <v>268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550</v>
      </c>
      <c r="C28" s="369" t="s">
        <v>288</v>
      </c>
      <c r="D28" s="369" t="s">
        <v>395</v>
      </c>
      <c r="E28" s="382" t="s">
        <v>560</v>
      </c>
      <c r="F28" s="758" t="s">
        <v>515</v>
      </c>
      <c r="G28" s="759" t="s">
        <v>687</v>
      </c>
      <c r="H28" s="568">
        <f t="shared" si="0"/>
        <v>6421850</v>
      </c>
      <c r="I28" s="568">
        <v>6374850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580</v>
      </c>
      <c r="C29" s="369" t="s">
        <v>581</v>
      </c>
      <c r="D29" s="369" t="s">
        <v>396</v>
      </c>
      <c r="E29" s="382" t="s">
        <v>560</v>
      </c>
      <c r="F29" s="581" t="s">
        <v>14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550</v>
      </c>
      <c r="C30" s="369" t="s">
        <v>288</v>
      </c>
      <c r="D30" s="369" t="s">
        <v>395</v>
      </c>
      <c r="E30" s="382" t="s">
        <v>560</v>
      </c>
      <c r="F30" s="758" t="s">
        <v>513</v>
      </c>
      <c r="G30" s="839" t="s">
        <v>836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550</v>
      </c>
      <c r="C31" s="369" t="s">
        <v>288</v>
      </c>
      <c r="D31" s="369" t="s">
        <v>395</v>
      </c>
      <c r="E31" s="382" t="s">
        <v>560</v>
      </c>
      <c r="F31" s="758" t="s">
        <v>529</v>
      </c>
      <c r="G31" s="759" t="s">
        <v>559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647</v>
      </c>
      <c r="C32" s="369" t="s">
        <v>648</v>
      </c>
      <c r="D32" s="369" t="s">
        <v>649</v>
      </c>
      <c r="E32" s="583" t="s">
        <v>650</v>
      </c>
      <c r="F32" s="758" t="s">
        <v>543</v>
      </c>
      <c r="G32" s="759" t="s">
        <v>688</v>
      </c>
      <c r="H32" s="568">
        <f t="shared" si="0"/>
        <v>640000</v>
      </c>
      <c r="I32" s="569">
        <v>640000</v>
      </c>
      <c r="J32" s="565"/>
      <c r="K32" s="558"/>
    </row>
    <row r="33" spans="1:11" s="567" customFormat="1" ht="98.25" customHeight="1" hidden="1">
      <c r="A33" s="564"/>
      <c r="B33" s="369" t="s">
        <v>348</v>
      </c>
      <c r="C33" s="369" t="s">
        <v>349</v>
      </c>
      <c r="D33" s="369" t="s">
        <v>350</v>
      </c>
      <c r="E33" s="382" t="s">
        <v>351</v>
      </c>
      <c r="F33" s="759" t="s">
        <v>749</v>
      </c>
      <c r="G33" s="759" t="s">
        <v>718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348</v>
      </c>
      <c r="C34" s="369" t="s">
        <v>349</v>
      </c>
      <c r="D34" s="369" t="s">
        <v>350</v>
      </c>
      <c r="E34" s="382" t="s">
        <v>351</v>
      </c>
      <c r="F34" s="759" t="s">
        <v>750</v>
      </c>
      <c r="G34" s="759" t="s">
        <v>719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580</v>
      </c>
      <c r="C35" s="369" t="s">
        <v>581</v>
      </c>
      <c r="D35" s="369" t="s">
        <v>396</v>
      </c>
      <c r="E35" s="382" t="s">
        <v>582</v>
      </c>
      <c r="F35" s="759" t="s">
        <v>757</v>
      </c>
      <c r="G35" s="759" t="s">
        <v>679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498</v>
      </c>
      <c r="C36" s="369" t="s">
        <v>501</v>
      </c>
      <c r="D36" s="369" t="s">
        <v>393</v>
      </c>
      <c r="E36" s="382" t="s">
        <v>502</v>
      </c>
      <c r="F36" s="759" t="s">
        <v>510</v>
      </c>
      <c r="G36" s="759" t="s">
        <v>509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348</v>
      </c>
      <c r="C37" s="369" t="s">
        <v>349</v>
      </c>
      <c r="D37" s="369" t="s">
        <v>178</v>
      </c>
      <c r="E37" s="382" t="s">
        <v>351</v>
      </c>
      <c r="F37" s="758" t="s">
        <v>750</v>
      </c>
      <c r="G37" s="759" t="s">
        <v>719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499</v>
      </c>
      <c r="C38" s="392" t="s">
        <v>503</v>
      </c>
      <c r="D38" s="466" t="s">
        <v>396</v>
      </c>
      <c r="E38" s="394" t="s">
        <v>504</v>
      </c>
      <c r="F38" s="758" t="s">
        <v>513</v>
      </c>
      <c r="G38" s="839" t="s">
        <v>836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196</v>
      </c>
      <c r="C39" s="369" t="s">
        <v>197</v>
      </c>
      <c r="D39" s="369" t="s">
        <v>396</v>
      </c>
      <c r="E39" s="382" t="s">
        <v>198</v>
      </c>
      <c r="F39" s="762" t="s">
        <v>782</v>
      </c>
      <c r="G39" s="468" t="s">
        <v>676</v>
      </c>
      <c r="H39" s="674">
        <f t="shared" si="0"/>
        <v>1126714</v>
      </c>
      <c r="I39" s="675"/>
      <c r="J39" s="675">
        <v>1126714</v>
      </c>
      <c r="K39" s="673">
        <v>1126714</v>
      </c>
    </row>
    <row r="40" spans="1:11" s="120" customFormat="1" ht="81" customHeight="1">
      <c r="A40" s="672"/>
      <c r="B40" s="392" t="s">
        <v>567</v>
      </c>
      <c r="C40" s="392" t="s">
        <v>568</v>
      </c>
      <c r="D40" s="392" t="s">
        <v>68</v>
      </c>
      <c r="E40" s="394" t="s">
        <v>69</v>
      </c>
      <c r="F40" s="762" t="s">
        <v>530</v>
      </c>
      <c r="G40" s="468" t="s">
        <v>189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567</v>
      </c>
      <c r="C41" s="392" t="s">
        <v>568</v>
      </c>
      <c r="D41" s="392" t="s">
        <v>68</v>
      </c>
      <c r="E41" s="394" t="s">
        <v>69</v>
      </c>
      <c r="F41" s="762" t="s">
        <v>537</v>
      </c>
      <c r="G41" s="468" t="s">
        <v>685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255</v>
      </c>
      <c r="C42" s="369" t="s">
        <v>256</v>
      </c>
      <c r="D42" s="369" t="s">
        <v>398</v>
      </c>
      <c r="E42" s="382" t="s">
        <v>257</v>
      </c>
      <c r="F42" s="762" t="s">
        <v>751</v>
      </c>
      <c r="G42" s="468" t="s">
        <v>683</v>
      </c>
      <c r="H42" s="674">
        <f t="shared" si="0"/>
        <v>1574140</v>
      </c>
      <c r="I42" s="674">
        <v>1524527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571</v>
      </c>
      <c r="C43" s="139" t="s">
        <v>572</v>
      </c>
      <c r="D43" s="139" t="s">
        <v>399</v>
      </c>
      <c r="E43" s="79" t="s">
        <v>70</v>
      </c>
      <c r="F43" s="183" t="s">
        <v>8</v>
      </c>
      <c r="G43" s="183" t="s">
        <v>655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571</v>
      </c>
      <c r="C44" s="369" t="s">
        <v>572</v>
      </c>
      <c r="D44" s="369" t="s">
        <v>399</v>
      </c>
      <c r="E44" s="382" t="s">
        <v>70</v>
      </c>
      <c r="F44" s="762" t="s">
        <v>516</v>
      </c>
      <c r="G44" s="468" t="s">
        <v>680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134</v>
      </c>
      <c r="C45" s="369" t="s">
        <v>135</v>
      </c>
      <c r="D45" s="369" t="s">
        <v>355</v>
      </c>
      <c r="E45" s="382" t="s">
        <v>137</v>
      </c>
      <c r="F45" s="762" t="s">
        <v>526</v>
      </c>
      <c r="G45" s="468" t="s">
        <v>677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575</v>
      </c>
      <c r="C46" s="357" t="s">
        <v>576</v>
      </c>
      <c r="D46" s="357" t="s">
        <v>400</v>
      </c>
      <c r="E46" s="398" t="s">
        <v>577</v>
      </c>
      <c r="F46" s="766" t="s">
        <v>531</v>
      </c>
      <c r="G46" s="468" t="s">
        <v>491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752</v>
      </c>
      <c r="C47" s="357" t="s">
        <v>753</v>
      </c>
      <c r="D47" s="357" t="s">
        <v>400</v>
      </c>
      <c r="E47" s="398" t="s">
        <v>754</v>
      </c>
      <c r="F47" s="762" t="s">
        <v>755</v>
      </c>
      <c r="G47" s="468" t="s">
        <v>681</v>
      </c>
      <c r="H47" s="674">
        <f t="shared" si="0"/>
        <v>1840477</v>
      </c>
      <c r="I47" s="675">
        <v>1829477</v>
      </c>
      <c r="J47" s="783">
        <v>11000</v>
      </c>
      <c r="K47" s="677">
        <v>11000</v>
      </c>
    </row>
    <row r="48" spans="2:11" s="678" customFormat="1" ht="104.25" customHeight="1">
      <c r="B48" s="357" t="s">
        <v>218</v>
      </c>
      <c r="C48" s="357" t="s">
        <v>219</v>
      </c>
      <c r="D48" s="357" t="s">
        <v>220</v>
      </c>
      <c r="E48" s="358" t="s">
        <v>221</v>
      </c>
      <c r="F48" s="762" t="s">
        <v>756</v>
      </c>
      <c r="G48" s="468" t="s">
        <v>682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486</v>
      </c>
      <c r="C49" s="357" t="s">
        <v>487</v>
      </c>
      <c r="D49" s="357" t="s">
        <v>220</v>
      </c>
      <c r="E49" s="398" t="s">
        <v>488</v>
      </c>
      <c r="F49" s="762" t="s">
        <v>517</v>
      </c>
      <c r="G49" s="468" t="s">
        <v>489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584</v>
      </c>
      <c r="C50" s="357" t="s">
        <v>585</v>
      </c>
      <c r="D50" s="357" t="s">
        <v>71</v>
      </c>
      <c r="E50" s="358" t="s">
        <v>586</v>
      </c>
      <c r="F50" s="762" t="s">
        <v>532</v>
      </c>
      <c r="G50" s="468" t="s">
        <v>637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758</v>
      </c>
      <c r="C51" s="516" t="s">
        <v>739</v>
      </c>
      <c r="D51" s="516" t="s">
        <v>599</v>
      </c>
      <c r="E51" s="467" t="s">
        <v>781</v>
      </c>
      <c r="F51" s="762" t="s">
        <v>779</v>
      </c>
      <c r="G51" s="468" t="s">
        <v>684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606</v>
      </c>
      <c r="C52" s="528"/>
      <c r="D52" s="528"/>
      <c r="E52" s="529" t="s">
        <v>590</v>
      </c>
      <c r="F52" s="530"/>
      <c r="G52" s="530"/>
      <c r="H52" s="527">
        <f>I52+J52</f>
        <v>4352395</v>
      </c>
      <c r="I52" s="679">
        <f>I53</f>
        <v>4352395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607</v>
      </c>
      <c r="C53" s="528"/>
      <c r="D53" s="528"/>
      <c r="E53" s="135" t="s">
        <v>590</v>
      </c>
      <c r="F53" s="530"/>
      <c r="G53" s="530"/>
      <c r="H53" s="527">
        <f>I53+J53</f>
        <v>4352395</v>
      </c>
      <c r="I53" s="679">
        <f>SUM(I54:I67)</f>
        <v>4352395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165</v>
      </c>
      <c r="C54" s="369" t="s">
        <v>166</v>
      </c>
      <c r="D54" s="369" t="s">
        <v>592</v>
      </c>
      <c r="E54" s="382" t="s">
        <v>173</v>
      </c>
      <c r="F54" s="767" t="s">
        <v>533</v>
      </c>
      <c r="G54" s="468" t="s">
        <v>717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802</v>
      </c>
      <c r="C55" s="369" t="s">
        <v>600</v>
      </c>
      <c r="D55" s="369" t="s">
        <v>591</v>
      </c>
      <c r="E55" s="382" t="s">
        <v>803</v>
      </c>
      <c r="F55" s="768" t="s">
        <v>518</v>
      </c>
      <c r="G55" s="468" t="s">
        <v>713</v>
      </c>
      <c r="H55" s="685">
        <f aca="true" t="shared" si="1" ref="H55:H67">I55+J55</f>
        <v>890000</v>
      </c>
      <c r="I55" s="682">
        <v>890000</v>
      </c>
      <c r="J55" s="682"/>
      <c r="K55" s="673"/>
    </row>
    <row r="56" spans="2:11" s="477" customFormat="1" ht="89.25" customHeight="1">
      <c r="B56" s="369" t="s">
        <v>165</v>
      </c>
      <c r="C56" s="369" t="s">
        <v>166</v>
      </c>
      <c r="D56" s="683" t="s">
        <v>592</v>
      </c>
      <c r="E56" s="394" t="s">
        <v>167</v>
      </c>
      <c r="F56" s="768" t="s">
        <v>518</v>
      </c>
      <c r="G56" s="468" t="s">
        <v>713</v>
      </c>
      <c r="H56" s="685">
        <f t="shared" si="1"/>
        <v>1770600</v>
      </c>
      <c r="I56" s="684">
        <v>1770600</v>
      </c>
      <c r="J56" s="684"/>
      <c r="K56" s="673"/>
    </row>
    <row r="57" spans="2:11" s="477" customFormat="1" ht="66.75" customHeight="1">
      <c r="B57" s="369" t="s">
        <v>165</v>
      </c>
      <c r="C57" s="369" t="s">
        <v>166</v>
      </c>
      <c r="D57" s="683" t="s">
        <v>592</v>
      </c>
      <c r="E57" s="394" t="s">
        <v>167</v>
      </c>
      <c r="F57" s="768" t="s">
        <v>183</v>
      </c>
      <c r="G57" s="468" t="s">
        <v>534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133.5" customHeight="1" hidden="1">
      <c r="B58" s="369"/>
      <c r="C58" s="369"/>
      <c r="D58" s="683"/>
      <c r="E58" s="394"/>
      <c r="F58" s="768"/>
      <c r="G58" s="769"/>
      <c r="H58" s="685"/>
      <c r="I58" s="682"/>
      <c r="J58" s="682"/>
      <c r="K58" s="673"/>
    </row>
    <row r="59" spans="2:11" s="477" customFormat="1" ht="87.75" customHeight="1">
      <c r="B59" s="369" t="s">
        <v>165</v>
      </c>
      <c r="C59" s="369" t="s">
        <v>166</v>
      </c>
      <c r="D59" s="683" t="s">
        <v>592</v>
      </c>
      <c r="E59" s="394" t="s">
        <v>167</v>
      </c>
      <c r="F59" s="768" t="s">
        <v>519</v>
      </c>
      <c r="G59" s="769" t="s">
        <v>337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407</v>
      </c>
      <c r="C60" s="369" t="s">
        <v>408</v>
      </c>
      <c r="D60" s="369" t="s">
        <v>594</v>
      </c>
      <c r="E60" s="367" t="s">
        <v>409</v>
      </c>
      <c r="F60" s="767" t="s">
        <v>520</v>
      </c>
      <c r="G60" s="468" t="s">
        <v>714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410</v>
      </c>
      <c r="C61" s="314" t="s">
        <v>23</v>
      </c>
      <c r="D61" s="314" t="s">
        <v>594</v>
      </c>
      <c r="E61" s="525" t="s">
        <v>86</v>
      </c>
      <c r="F61" s="763" t="s">
        <v>19</v>
      </c>
      <c r="G61" s="763" t="s">
        <v>656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407</v>
      </c>
      <c r="C62" s="369" t="s">
        <v>408</v>
      </c>
      <c r="D62" s="369" t="s">
        <v>594</v>
      </c>
      <c r="E62" s="689" t="s">
        <v>409</v>
      </c>
      <c r="F62" s="768" t="s">
        <v>761</v>
      </c>
      <c r="G62" s="769" t="s">
        <v>712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410</v>
      </c>
      <c r="C63" s="524" t="s">
        <v>23</v>
      </c>
      <c r="D63" s="524" t="s">
        <v>594</v>
      </c>
      <c r="E63" s="525" t="s">
        <v>86</v>
      </c>
      <c r="F63" s="768" t="s">
        <v>521</v>
      </c>
      <c r="G63" s="769" t="s">
        <v>715</v>
      </c>
      <c r="H63" s="685">
        <f t="shared" si="1"/>
        <v>31195</v>
      </c>
      <c r="I63" s="684">
        <v>31195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547</v>
      </c>
      <c r="C65" s="369" t="s">
        <v>26</v>
      </c>
      <c r="D65" s="369" t="s">
        <v>595</v>
      </c>
      <c r="E65" s="556" t="s">
        <v>88</v>
      </c>
      <c r="F65" s="767" t="s">
        <v>760</v>
      </c>
      <c r="G65" s="468" t="s">
        <v>716</v>
      </c>
      <c r="H65" s="685">
        <f t="shared" si="1"/>
        <v>135000</v>
      </c>
      <c r="I65" s="680">
        <v>135000</v>
      </c>
      <c r="J65" s="686"/>
      <c r="K65" s="673"/>
    </row>
    <row r="66" spans="2:11" s="477" customFormat="1" ht="141" customHeight="1">
      <c r="B66" s="687" t="s">
        <v>478</v>
      </c>
      <c r="C66" s="369"/>
      <c r="D66" s="369"/>
      <c r="E66" s="372"/>
      <c r="F66" s="767" t="s">
        <v>721</v>
      </c>
      <c r="G66" s="770" t="s">
        <v>535</v>
      </c>
      <c r="H66" s="685">
        <f t="shared" si="1"/>
        <v>165100</v>
      </c>
      <c r="I66" s="680">
        <v>165100</v>
      </c>
      <c r="J66" s="686"/>
      <c r="K66" s="673"/>
    </row>
    <row r="67" spans="2:11" s="477" customFormat="1" ht="147" customHeight="1">
      <c r="B67" s="687" t="s">
        <v>479</v>
      </c>
      <c r="C67" s="369"/>
      <c r="D67" s="369"/>
      <c r="E67" s="372"/>
      <c r="F67" s="762" t="s">
        <v>336</v>
      </c>
      <c r="G67" s="468" t="s">
        <v>467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413</v>
      </c>
      <c r="C68" s="531"/>
      <c r="D68" s="531"/>
      <c r="E68" s="135" t="s">
        <v>596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414</v>
      </c>
      <c r="C69" s="136"/>
      <c r="D69" s="136"/>
      <c r="E69" s="135" t="s">
        <v>596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415</v>
      </c>
      <c r="C70" s="418" t="s">
        <v>610</v>
      </c>
      <c r="D70" s="418" t="s">
        <v>392</v>
      </c>
      <c r="E70" s="547" t="s">
        <v>182</v>
      </c>
      <c r="F70" s="758" t="s">
        <v>786</v>
      </c>
      <c r="G70" s="759" t="s">
        <v>467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340</v>
      </c>
      <c r="C71" s="418" t="s">
        <v>9</v>
      </c>
      <c r="D71" s="418" t="s">
        <v>10</v>
      </c>
      <c r="E71" s="547" t="s">
        <v>11</v>
      </c>
      <c r="F71" s="758" t="s">
        <v>765</v>
      </c>
      <c r="G71" s="759" t="s">
        <v>702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433</v>
      </c>
      <c r="C72" s="419" t="s">
        <v>434</v>
      </c>
      <c r="D72" s="419" t="s">
        <v>597</v>
      </c>
      <c r="E72" s="551" t="s">
        <v>435</v>
      </c>
      <c r="F72" s="758" t="s">
        <v>762</v>
      </c>
      <c r="G72" s="759" t="s">
        <v>708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436</v>
      </c>
      <c r="C73" s="458" t="s">
        <v>437</v>
      </c>
      <c r="D73" s="458" t="s">
        <v>598</v>
      </c>
      <c r="E73" s="552" t="s">
        <v>222</v>
      </c>
      <c r="F73" s="758" t="s">
        <v>186</v>
      </c>
      <c r="G73" s="759" t="s">
        <v>707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436</v>
      </c>
      <c r="C74" s="78" t="s">
        <v>437</v>
      </c>
      <c r="D74" s="78" t="s">
        <v>598</v>
      </c>
      <c r="E74" s="551" t="s">
        <v>429</v>
      </c>
      <c r="F74" s="532"/>
      <c r="G74" s="266" t="s">
        <v>465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438</v>
      </c>
      <c r="C75" s="458" t="s">
        <v>439</v>
      </c>
      <c r="D75" s="458" t="s">
        <v>598</v>
      </c>
      <c r="E75" s="552" t="s">
        <v>430</v>
      </c>
      <c r="F75" s="771" t="s">
        <v>187</v>
      </c>
      <c r="G75" s="468" t="s">
        <v>709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453</v>
      </c>
      <c r="C76" s="368" t="s">
        <v>42</v>
      </c>
      <c r="D76" s="368" t="s">
        <v>598</v>
      </c>
      <c r="E76" s="553" t="s">
        <v>107</v>
      </c>
      <c r="F76" s="762" t="s">
        <v>764</v>
      </c>
      <c r="G76" s="468" t="s">
        <v>703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697</v>
      </c>
      <c r="C77" s="357" t="s">
        <v>698</v>
      </c>
      <c r="D77" s="357" t="s">
        <v>594</v>
      </c>
      <c r="E77" s="549" t="s">
        <v>700</v>
      </c>
      <c r="F77" s="758" t="s">
        <v>185</v>
      </c>
      <c r="G77" s="468" t="s">
        <v>699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746</v>
      </c>
      <c r="C78" s="140" t="s">
        <v>728</v>
      </c>
      <c r="D78" s="140" t="s">
        <v>729</v>
      </c>
      <c r="E78" s="550" t="s">
        <v>730</v>
      </c>
      <c r="F78" s="183" t="s">
        <v>747</v>
      </c>
      <c r="G78" s="183" t="s">
        <v>686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469</v>
      </c>
      <c r="C79" s="369" t="s">
        <v>24</v>
      </c>
      <c r="D79" s="577">
        <v>1010</v>
      </c>
      <c r="E79" s="549" t="s">
        <v>468</v>
      </c>
      <c r="F79" s="758" t="s">
        <v>188</v>
      </c>
      <c r="G79" s="759" t="s">
        <v>710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746</v>
      </c>
      <c r="C80" s="368" t="s">
        <v>728</v>
      </c>
      <c r="D80" s="368" t="s">
        <v>729</v>
      </c>
      <c r="E80" s="550" t="s">
        <v>730</v>
      </c>
      <c r="F80" s="758" t="s">
        <v>747</v>
      </c>
      <c r="G80" s="759" t="s">
        <v>686</v>
      </c>
      <c r="H80" s="568">
        <f t="shared" si="2"/>
        <v>43500</v>
      </c>
      <c r="I80" s="558">
        <v>43500</v>
      </c>
      <c r="J80" s="691"/>
      <c r="K80" s="558"/>
    </row>
    <row r="81" spans="2:12" s="567" customFormat="1" ht="119.25" customHeight="1">
      <c r="B81" s="418" t="s">
        <v>471</v>
      </c>
      <c r="C81" s="418" t="s">
        <v>459</v>
      </c>
      <c r="D81" s="418" t="s">
        <v>60</v>
      </c>
      <c r="E81" s="548" t="s">
        <v>461</v>
      </c>
      <c r="F81" s="765" t="s">
        <v>522</v>
      </c>
      <c r="G81" s="759" t="s">
        <v>695</v>
      </c>
      <c r="H81" s="568">
        <f t="shared" si="2"/>
        <v>180000</v>
      </c>
      <c r="I81" s="693">
        <v>180000</v>
      </c>
      <c r="J81" s="694"/>
      <c r="K81" s="558"/>
      <c r="L81" s="846"/>
    </row>
    <row r="82" spans="2:11" s="567" customFormat="1" ht="103.5" customHeight="1">
      <c r="B82" s="418" t="s">
        <v>471</v>
      </c>
      <c r="C82" s="418" t="s">
        <v>459</v>
      </c>
      <c r="D82" s="418" t="s">
        <v>60</v>
      </c>
      <c r="E82" s="548" t="s">
        <v>461</v>
      </c>
      <c r="F82" s="758" t="s">
        <v>763</v>
      </c>
      <c r="G82" s="759" t="s">
        <v>705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471</v>
      </c>
      <c r="C83" s="418" t="s">
        <v>459</v>
      </c>
      <c r="D83" s="418" t="s">
        <v>60</v>
      </c>
      <c r="E83" s="548" t="s">
        <v>461</v>
      </c>
      <c r="F83" s="765" t="s">
        <v>523</v>
      </c>
      <c r="G83" s="759" t="s">
        <v>701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78.75" customHeight="1">
      <c r="B84" s="357" t="s">
        <v>471</v>
      </c>
      <c r="C84" s="357" t="s">
        <v>459</v>
      </c>
      <c r="D84" s="357" t="s">
        <v>60</v>
      </c>
      <c r="E84" s="548" t="s">
        <v>461</v>
      </c>
      <c r="F84" s="758" t="s">
        <v>541</v>
      </c>
      <c r="G84" s="468" t="s">
        <v>704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471</v>
      </c>
      <c r="C85" s="357" t="s">
        <v>459</v>
      </c>
      <c r="D85" s="357" t="s">
        <v>60</v>
      </c>
      <c r="E85" s="548" t="s">
        <v>461</v>
      </c>
      <c r="F85" s="758" t="s">
        <v>524</v>
      </c>
      <c r="G85" s="468" t="s">
        <v>711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471</v>
      </c>
      <c r="C87" s="357" t="s">
        <v>459</v>
      </c>
      <c r="D87" s="357" t="s">
        <v>60</v>
      </c>
      <c r="E87" s="548" t="s">
        <v>461</v>
      </c>
      <c r="F87" s="758" t="s">
        <v>494</v>
      </c>
      <c r="G87" s="468" t="s">
        <v>696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72</v>
      </c>
      <c r="C88" s="137"/>
      <c r="D88" s="137"/>
      <c r="E88" s="135" t="s">
        <v>601</v>
      </c>
      <c r="F88" s="533"/>
      <c r="G88" s="533"/>
      <c r="H88" s="527">
        <f>I88+J88</f>
        <v>340000</v>
      </c>
      <c r="I88" s="315">
        <f>I89</f>
        <v>315000</v>
      </c>
      <c r="J88" s="315">
        <f>J89</f>
        <v>25000</v>
      </c>
      <c r="K88" s="315">
        <f>K89</f>
        <v>0</v>
      </c>
    </row>
    <row r="89" spans="2:11" s="696" customFormat="1" ht="81">
      <c r="B89" s="697" t="s">
        <v>73</v>
      </c>
      <c r="C89" s="697"/>
      <c r="D89" s="697"/>
      <c r="E89" s="349" t="s">
        <v>601</v>
      </c>
      <c r="F89" s="698"/>
      <c r="G89" s="698"/>
      <c r="H89" s="699">
        <f>I89+J89</f>
        <v>340000</v>
      </c>
      <c r="I89" s="700">
        <f>I91+I93+I94+I90</f>
        <v>315000</v>
      </c>
      <c r="J89" s="700">
        <f>J91+J93+J94+J90</f>
        <v>25000</v>
      </c>
      <c r="K89" s="700">
        <f>K91+K93+K94+K90</f>
        <v>0</v>
      </c>
    </row>
    <row r="90" spans="2:11" s="836" customFormat="1" ht="66.75" customHeight="1">
      <c r="B90" s="368" t="s">
        <v>833</v>
      </c>
      <c r="C90" s="369" t="s">
        <v>834</v>
      </c>
      <c r="D90" s="369" t="s">
        <v>594</v>
      </c>
      <c r="E90" s="367" t="s">
        <v>835</v>
      </c>
      <c r="F90" s="767" t="s">
        <v>520</v>
      </c>
      <c r="G90" s="468" t="s">
        <v>714</v>
      </c>
      <c r="H90" s="837">
        <f aca="true" t="shared" si="3" ref="H90:H109">I90+J90</f>
        <v>25000</v>
      </c>
      <c r="I90" s="838"/>
      <c r="J90" s="838">
        <v>25000</v>
      </c>
      <c r="K90" s="838"/>
    </row>
    <row r="91" spans="2:11" s="477" customFormat="1" ht="78.75" customHeight="1">
      <c r="B91" s="701" t="s">
        <v>172</v>
      </c>
      <c r="C91" s="357" t="s">
        <v>475</v>
      </c>
      <c r="D91" s="369" t="s">
        <v>108</v>
      </c>
      <c r="E91" s="556" t="s">
        <v>477</v>
      </c>
      <c r="F91" s="762" t="s">
        <v>336</v>
      </c>
      <c r="G91" s="468" t="s">
        <v>467</v>
      </c>
      <c r="H91" s="568">
        <f t="shared" si="3"/>
        <v>10000</v>
      </c>
      <c r="I91" s="702">
        <v>10000</v>
      </c>
      <c r="J91" s="703"/>
      <c r="K91" s="703"/>
    </row>
    <row r="92" spans="1:11" ht="72.75" customHeight="1" hidden="1">
      <c r="A92" s="105"/>
      <c r="B92" s="175"/>
      <c r="C92" s="139"/>
      <c r="D92" s="139"/>
      <c r="E92" s="182"/>
      <c r="F92" s="763"/>
      <c r="G92" s="764"/>
      <c r="H92" s="690"/>
      <c r="I92" s="317"/>
      <c r="J92" s="317"/>
      <c r="K92" s="317"/>
    </row>
    <row r="93" spans="2:11" s="477" customFormat="1" ht="104.25" customHeight="1">
      <c r="B93" s="383">
        <v>1014082</v>
      </c>
      <c r="C93" s="369" t="s">
        <v>476</v>
      </c>
      <c r="D93" s="369" t="s">
        <v>108</v>
      </c>
      <c r="E93" s="556" t="s">
        <v>545</v>
      </c>
      <c r="F93" s="758" t="s">
        <v>787</v>
      </c>
      <c r="G93" s="468" t="s">
        <v>675</v>
      </c>
      <c r="H93" s="568">
        <f t="shared" si="3"/>
        <v>250000</v>
      </c>
      <c r="I93" s="704">
        <v>250000</v>
      </c>
      <c r="J93" s="557"/>
      <c r="K93" s="673"/>
    </row>
    <row r="94" spans="2:11" s="477" customFormat="1" ht="85.5" customHeight="1">
      <c r="B94" s="383">
        <v>1014082</v>
      </c>
      <c r="C94" s="369" t="s">
        <v>476</v>
      </c>
      <c r="D94" s="369" t="s">
        <v>108</v>
      </c>
      <c r="E94" s="556" t="s">
        <v>545</v>
      </c>
      <c r="F94" s="758" t="s">
        <v>525</v>
      </c>
      <c r="G94" s="759" t="s">
        <v>464</v>
      </c>
      <c r="H94" s="568">
        <f t="shared" si="3"/>
        <v>55000</v>
      </c>
      <c r="I94" s="704">
        <v>55000</v>
      </c>
      <c r="J94" s="557"/>
      <c r="K94" s="673"/>
    </row>
    <row r="95" spans="1:11" ht="54" customHeight="1">
      <c r="A95" s="105"/>
      <c r="B95" s="137" t="s">
        <v>417</v>
      </c>
      <c r="C95" s="137"/>
      <c r="D95" s="137"/>
      <c r="E95" s="135" t="s">
        <v>605</v>
      </c>
      <c r="F95" s="533"/>
      <c r="G95" s="533"/>
      <c r="H95" s="533">
        <f t="shared" si="3"/>
        <v>651530</v>
      </c>
      <c r="I95" s="315">
        <f>I96</f>
        <v>651530</v>
      </c>
      <c r="J95" s="315">
        <f>J96</f>
        <v>0</v>
      </c>
      <c r="K95" s="315">
        <f>K96</f>
        <v>0</v>
      </c>
    </row>
    <row r="96" spans="1:11" ht="55.5" customHeight="1">
      <c r="A96" s="105"/>
      <c r="B96" s="137" t="s">
        <v>418</v>
      </c>
      <c r="C96" s="137"/>
      <c r="D96" s="137"/>
      <c r="E96" s="349" t="s">
        <v>109</v>
      </c>
      <c r="F96" s="533"/>
      <c r="G96" s="533"/>
      <c r="H96" s="533">
        <f t="shared" si="3"/>
        <v>651530</v>
      </c>
      <c r="I96" s="315">
        <f>I97+I98+I99+I100+I101+H102+I105+I108+I106+I103+I104+I107</f>
        <v>651530</v>
      </c>
      <c r="J96" s="315">
        <f>J97+J98+J99+J100+J101+I102+J105+J108+J106+J103+J104+J107</f>
        <v>0</v>
      </c>
      <c r="K96" s="315">
        <f>K97+K98+K99+K100+K101+J102+K105+K108+K106+K103+K104+K107</f>
        <v>0</v>
      </c>
    </row>
    <row r="97" spans="1:11" ht="85.5" customHeight="1">
      <c r="A97" s="105"/>
      <c r="B97" s="418" t="s">
        <v>419</v>
      </c>
      <c r="C97" s="418" t="s">
        <v>610</v>
      </c>
      <c r="D97" s="418" t="s">
        <v>392</v>
      </c>
      <c r="E97" s="547" t="s">
        <v>181</v>
      </c>
      <c r="F97" s="758" t="s">
        <v>466</v>
      </c>
      <c r="G97" s="759" t="s">
        <v>467</v>
      </c>
      <c r="H97" s="706">
        <f t="shared" si="3"/>
        <v>26500</v>
      </c>
      <c r="I97" s="704">
        <v>26500</v>
      </c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 t="shared" si="3"/>
        <v>0</v>
      </c>
      <c r="I98" s="704"/>
      <c r="J98" s="557"/>
      <c r="K98" s="558"/>
    </row>
    <row r="99" spans="1:11" ht="150.75" customHeight="1" hidden="1">
      <c r="A99" s="105"/>
      <c r="B99" s="418"/>
      <c r="C99" s="418"/>
      <c r="D99" s="418"/>
      <c r="E99" s="555"/>
      <c r="F99" s="760"/>
      <c r="G99" s="760"/>
      <c r="H99" s="706">
        <f>I99+J99</f>
        <v>0</v>
      </c>
      <c r="I99" s="704"/>
      <c r="J99" s="557"/>
      <c r="K99" s="558"/>
    </row>
    <row r="100" spans="1:11" ht="93.75" customHeight="1" hidden="1">
      <c r="A100" s="105"/>
      <c r="B100" s="418" t="s">
        <v>554</v>
      </c>
      <c r="C100" s="418" t="s">
        <v>334</v>
      </c>
      <c r="D100" s="418" t="s">
        <v>813</v>
      </c>
      <c r="E100" s="545" t="s">
        <v>788</v>
      </c>
      <c r="F100" s="759"/>
      <c r="G100" s="759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1"/>
      <c r="G101" s="760"/>
      <c r="H101" s="706">
        <f>I101+J101</f>
        <v>0</v>
      </c>
      <c r="I101" s="704"/>
      <c r="J101" s="557"/>
      <c r="K101" s="558"/>
    </row>
    <row r="102" spans="1:11" ht="150.75" customHeight="1" hidden="1">
      <c r="A102" s="105"/>
      <c r="B102" s="418"/>
      <c r="C102" s="418"/>
      <c r="D102" s="418"/>
      <c r="E102" s="705"/>
      <c r="F102" s="760"/>
      <c r="G102" s="760"/>
      <c r="H102" s="706"/>
      <c r="I102" s="704"/>
      <c r="J102" s="557"/>
      <c r="K102" s="558"/>
    </row>
    <row r="103" spans="1:11" ht="125.25" customHeight="1">
      <c r="A103" s="105"/>
      <c r="B103" s="418" t="s">
        <v>554</v>
      </c>
      <c r="C103" s="418" t="s">
        <v>334</v>
      </c>
      <c r="D103" s="418" t="s">
        <v>813</v>
      </c>
      <c r="E103" s="545" t="s">
        <v>583</v>
      </c>
      <c r="F103" s="762" t="s">
        <v>756</v>
      </c>
      <c r="G103" s="468" t="s">
        <v>682</v>
      </c>
      <c r="H103" s="706">
        <f t="shared" si="3"/>
        <v>15000</v>
      </c>
      <c r="I103" s="704">
        <v>15000</v>
      </c>
      <c r="J103" s="557"/>
      <c r="K103" s="558"/>
    </row>
    <row r="104" spans="1:11" ht="90.75" customHeight="1">
      <c r="A104" s="105"/>
      <c r="B104" s="418" t="s">
        <v>554</v>
      </c>
      <c r="C104" s="418" t="s">
        <v>334</v>
      </c>
      <c r="D104" s="418" t="s">
        <v>813</v>
      </c>
      <c r="E104" s="545" t="s">
        <v>583</v>
      </c>
      <c r="F104" s="762" t="s">
        <v>771</v>
      </c>
      <c r="G104" s="468" t="s">
        <v>832</v>
      </c>
      <c r="H104" s="706">
        <f t="shared" si="3"/>
        <v>80030</v>
      </c>
      <c r="I104" s="704">
        <v>80030</v>
      </c>
      <c r="J104" s="557"/>
      <c r="K104" s="558"/>
    </row>
    <row r="105" spans="1:11" ht="117" customHeight="1">
      <c r="A105" s="105"/>
      <c r="B105" s="418" t="s">
        <v>193</v>
      </c>
      <c r="C105" s="418" t="s">
        <v>816</v>
      </c>
      <c r="D105" s="418" t="s">
        <v>813</v>
      </c>
      <c r="E105" s="545" t="s">
        <v>817</v>
      </c>
      <c r="F105" s="758" t="s">
        <v>536</v>
      </c>
      <c r="G105" s="759" t="s">
        <v>200</v>
      </c>
      <c r="H105" s="706">
        <f t="shared" si="3"/>
        <v>100000</v>
      </c>
      <c r="I105" s="704">
        <v>100000</v>
      </c>
      <c r="J105" s="557"/>
      <c r="K105" s="558"/>
    </row>
    <row r="106" spans="1:11" ht="84.75" customHeight="1">
      <c r="A106" s="105"/>
      <c r="B106" s="418" t="s">
        <v>193</v>
      </c>
      <c r="C106" s="418" t="s">
        <v>816</v>
      </c>
      <c r="D106" s="418" t="s">
        <v>813</v>
      </c>
      <c r="E106" s="545" t="s">
        <v>817</v>
      </c>
      <c r="F106" s="758" t="s">
        <v>208</v>
      </c>
      <c r="G106" s="759" t="s">
        <v>209</v>
      </c>
      <c r="H106" s="706">
        <f t="shared" si="3"/>
        <v>230000</v>
      </c>
      <c r="I106" s="704">
        <v>230000</v>
      </c>
      <c r="J106" s="557"/>
      <c r="K106" s="558"/>
    </row>
    <row r="107" spans="1:11" ht="168.75" customHeight="1">
      <c r="A107" s="105"/>
      <c r="B107" s="418" t="s">
        <v>193</v>
      </c>
      <c r="C107" s="418" t="s">
        <v>816</v>
      </c>
      <c r="D107" s="418" t="s">
        <v>813</v>
      </c>
      <c r="E107" s="545" t="s">
        <v>817</v>
      </c>
      <c r="F107" s="758" t="s">
        <v>512</v>
      </c>
      <c r="G107" s="759" t="s">
        <v>511</v>
      </c>
      <c r="H107" s="706">
        <f t="shared" si="3"/>
        <v>50000</v>
      </c>
      <c r="I107" s="704">
        <v>50000</v>
      </c>
      <c r="J107" s="557"/>
      <c r="K107" s="558"/>
    </row>
    <row r="108" spans="1:11" ht="89.25" customHeight="1">
      <c r="A108" s="105"/>
      <c r="B108" s="418" t="s">
        <v>193</v>
      </c>
      <c r="C108" s="418" t="s">
        <v>816</v>
      </c>
      <c r="D108" s="418" t="s">
        <v>813</v>
      </c>
      <c r="E108" s="545" t="s">
        <v>817</v>
      </c>
      <c r="F108" s="758" t="s">
        <v>195</v>
      </c>
      <c r="G108" s="759" t="s">
        <v>194</v>
      </c>
      <c r="H108" s="706">
        <f t="shared" si="3"/>
        <v>150000</v>
      </c>
      <c r="I108" s="704">
        <v>150000</v>
      </c>
      <c r="J108" s="557"/>
      <c r="K108" s="558"/>
    </row>
    <row r="109" spans="1:11" ht="28.5" customHeight="1">
      <c r="A109" s="105"/>
      <c r="B109" s="141"/>
      <c r="C109" s="528"/>
      <c r="D109" s="528"/>
      <c r="E109" s="529" t="s">
        <v>814</v>
      </c>
      <c r="F109" s="529"/>
      <c r="G109" s="529"/>
      <c r="H109" s="534">
        <f t="shared" si="3"/>
        <v>31297799</v>
      </c>
      <c r="I109" s="535">
        <f>I95+I88+I68+I52+I8</f>
        <v>26749322</v>
      </c>
      <c r="J109" s="535">
        <f>J95+J88+J68+J52+J8</f>
        <v>4548477</v>
      </c>
      <c r="K109" s="535">
        <f>K8+K52+K68+K88</f>
        <v>4464137</v>
      </c>
    </row>
    <row r="110" spans="1:11" ht="14.25">
      <c r="A110" s="105"/>
      <c r="B110" s="105"/>
      <c r="C110" s="122"/>
      <c r="D110" s="122"/>
      <c r="E110" s="123"/>
      <c r="F110" s="123"/>
      <c r="G110" s="123"/>
      <c r="H110" s="123"/>
      <c r="I110" s="124"/>
      <c r="J110" s="124"/>
      <c r="K110" s="124"/>
    </row>
    <row r="111" spans="1:11" ht="23.25">
      <c r="A111" s="105"/>
      <c r="B111" s="105"/>
      <c r="C111" s="125"/>
      <c r="D111" s="125"/>
      <c r="E111" s="309" t="s">
        <v>383</v>
      </c>
      <c r="F111" s="104"/>
      <c r="G111" s="104"/>
      <c r="H111" s="104"/>
      <c r="I111" s="126"/>
      <c r="J111" s="310" t="s">
        <v>213</v>
      </c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1:11" ht="12.75">
      <c r="A127" s="105"/>
      <c r="B127" s="105"/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25"/>
      <c r="D128" s="125"/>
      <c r="E128" s="104"/>
      <c r="F128" s="104"/>
      <c r="G128" s="104"/>
      <c r="H128" s="104"/>
      <c r="I128" s="126"/>
      <c r="J128" s="126"/>
      <c r="K128" s="126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3:11" ht="12.75">
      <c r="C171" s="103"/>
      <c r="D171" s="103"/>
      <c r="E171" s="104"/>
      <c r="F171" s="104"/>
      <c r="G171" s="104"/>
      <c r="H171" s="104"/>
      <c r="I171" s="127"/>
      <c r="J171" s="127"/>
      <c r="K171" s="127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  <row r="445" spans="6:8" ht="12.75">
      <c r="F445" s="129"/>
      <c r="G445" s="129"/>
      <c r="H445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2" min="1" max="10" man="1"/>
    <brk id="36" min="1" max="10" man="1"/>
    <brk id="46" min="1" max="10" man="1"/>
    <brk id="56" min="1" max="10" man="1"/>
    <brk id="66" min="1" max="10" man="1"/>
    <brk id="75" min="1" max="10" man="1"/>
    <brk id="82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57" t="s">
        <v>862</v>
      </c>
      <c r="Q1" s="1057"/>
    </row>
    <row r="2" spans="2:23" ht="49.5" customHeight="1">
      <c r="B2" s="1021" t="s">
        <v>743</v>
      </c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W2" s="107"/>
    </row>
    <row r="3" spans="3:29" ht="25.5" customHeight="1">
      <c r="C3" s="730">
        <v>25539000000</v>
      </c>
      <c r="D3" s="108"/>
      <c r="E3" s="1023" t="s">
        <v>736</v>
      </c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AC3" s="143"/>
    </row>
    <row r="4" spans="3:29" ht="19.5" customHeight="1" thickBot="1">
      <c r="C4" s="731" t="s">
        <v>315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42" t="s">
        <v>634</v>
      </c>
      <c r="C5" s="1042" t="s">
        <v>625</v>
      </c>
      <c r="D5" s="1042" t="s">
        <v>635</v>
      </c>
      <c r="E5" s="1045" t="s">
        <v>624</v>
      </c>
      <c r="F5" s="1048" t="s">
        <v>223</v>
      </c>
      <c r="G5" s="1049"/>
      <c r="H5" s="1049"/>
      <c r="I5" s="1050"/>
      <c r="J5" s="1051" t="s">
        <v>224</v>
      </c>
      <c r="K5" s="1049"/>
      <c r="L5" s="1049"/>
      <c r="M5" s="1050"/>
      <c r="N5" s="1051" t="s">
        <v>225</v>
      </c>
      <c r="O5" s="1049"/>
      <c r="P5" s="1049"/>
      <c r="Q5" s="1050"/>
    </row>
    <row r="6" spans="2:17" ht="35.25" customHeight="1">
      <c r="B6" s="1043"/>
      <c r="C6" s="1043"/>
      <c r="D6" s="1043"/>
      <c r="E6" s="1046"/>
      <c r="F6" s="1052" t="s">
        <v>110</v>
      </c>
      <c r="G6" s="1058" t="s">
        <v>111</v>
      </c>
      <c r="H6" s="1059"/>
      <c r="I6" s="1054" t="s">
        <v>112</v>
      </c>
      <c r="J6" s="1060" t="s">
        <v>110</v>
      </c>
      <c r="K6" s="1058" t="s">
        <v>111</v>
      </c>
      <c r="L6" s="1059"/>
      <c r="M6" s="1054" t="s">
        <v>112</v>
      </c>
      <c r="N6" s="1041" t="s">
        <v>110</v>
      </c>
      <c r="O6" s="1055" t="s">
        <v>111</v>
      </c>
      <c r="P6" s="1056"/>
      <c r="Q6" s="1041" t="s">
        <v>112</v>
      </c>
    </row>
    <row r="7" spans="2:17" ht="185.25" customHeight="1" thickBot="1">
      <c r="B7" s="1044"/>
      <c r="C7" s="1044"/>
      <c r="D7" s="1044"/>
      <c r="E7" s="1047"/>
      <c r="F7" s="1053"/>
      <c r="G7" s="786" t="s">
        <v>628</v>
      </c>
      <c r="H7" s="787" t="s">
        <v>629</v>
      </c>
      <c r="I7" s="1041"/>
      <c r="J7" s="1061"/>
      <c r="K7" s="786" t="s">
        <v>628</v>
      </c>
      <c r="L7" s="787" t="s">
        <v>629</v>
      </c>
      <c r="M7" s="1041"/>
      <c r="N7" s="1041"/>
      <c r="O7" s="786" t="s">
        <v>628</v>
      </c>
      <c r="P7" s="787" t="s">
        <v>629</v>
      </c>
      <c r="Q7" s="1041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19" customFormat="1" ht="60.75" customHeight="1">
      <c r="B9" s="820" t="s">
        <v>258</v>
      </c>
      <c r="C9" s="821"/>
      <c r="D9" s="821"/>
      <c r="E9" s="822" t="s">
        <v>390</v>
      </c>
      <c r="F9" s="823">
        <v>50000</v>
      </c>
      <c r="G9" s="816">
        <v>6240</v>
      </c>
      <c r="H9" s="824"/>
      <c r="I9" s="825">
        <f>F9+G9</f>
        <v>56240</v>
      </c>
      <c r="J9" s="824"/>
      <c r="K9" s="796">
        <v>-6240</v>
      </c>
      <c r="L9" s="824"/>
      <c r="M9" s="796">
        <v>-6240</v>
      </c>
      <c r="N9" s="831">
        <v>50000</v>
      </c>
      <c r="O9" s="832"/>
      <c r="P9" s="832"/>
      <c r="Q9" s="831">
        <v>50000</v>
      </c>
    </row>
    <row r="10" spans="2:17" s="819" customFormat="1" ht="54.75" customHeight="1">
      <c r="B10" s="826" t="s">
        <v>737</v>
      </c>
      <c r="C10" s="827"/>
      <c r="D10" s="827"/>
      <c r="E10" s="828" t="s">
        <v>390</v>
      </c>
      <c r="F10" s="816">
        <v>50000</v>
      </c>
      <c r="G10" s="816">
        <v>6240</v>
      </c>
      <c r="H10" s="829"/>
      <c r="I10" s="830">
        <f>F10+G10</f>
        <v>56240</v>
      </c>
      <c r="J10" s="829"/>
      <c r="K10" s="796">
        <v>-6240</v>
      </c>
      <c r="L10" s="829"/>
      <c r="M10" s="796">
        <v>-6240</v>
      </c>
      <c r="N10" s="831">
        <v>50000</v>
      </c>
      <c r="O10" s="832"/>
      <c r="P10" s="832"/>
      <c r="Q10" s="831">
        <v>50000</v>
      </c>
    </row>
    <row r="11" spans="1:17" s="116" customFormat="1" ht="68.25" customHeight="1" thickBot="1">
      <c r="A11" s="110"/>
      <c r="B11" s="466" t="s">
        <v>758</v>
      </c>
      <c r="C11" s="392" t="s">
        <v>739</v>
      </c>
      <c r="D11" s="392" t="s">
        <v>599</v>
      </c>
      <c r="E11" s="467" t="s">
        <v>781</v>
      </c>
      <c r="F11" s="707">
        <v>50000</v>
      </c>
      <c r="G11" s="833">
        <v>6240</v>
      </c>
      <c r="H11" s="468"/>
      <c r="I11" s="834">
        <f>F11+G11</f>
        <v>56240</v>
      </c>
      <c r="J11" s="468"/>
      <c r="K11" s="468"/>
      <c r="L11" s="468"/>
      <c r="M11" s="468"/>
      <c r="N11" s="817">
        <v>50000</v>
      </c>
      <c r="O11" s="835">
        <v>6240</v>
      </c>
      <c r="P11" s="475"/>
      <c r="Q11" s="818">
        <v>56240</v>
      </c>
    </row>
    <row r="12" spans="1:17" s="116" customFormat="1" ht="72" customHeight="1" thickBot="1">
      <c r="A12" s="110"/>
      <c r="B12" s="461" t="s">
        <v>738</v>
      </c>
      <c r="C12" s="791" t="s">
        <v>740</v>
      </c>
      <c r="D12" s="791" t="s">
        <v>599</v>
      </c>
      <c r="E12" s="792" t="s">
        <v>822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325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383</v>
      </c>
      <c r="F17" s="482"/>
      <c r="G17" s="483"/>
      <c r="H17" s="483"/>
      <c r="I17" s="483"/>
      <c r="J17" s="483"/>
      <c r="K17" s="483"/>
      <c r="L17" s="483"/>
      <c r="M17" s="484" t="s">
        <v>213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zoomScale="50" zoomScaleNormal="50" workbookViewId="0" topLeftCell="B4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856</v>
      </c>
      <c r="E1" s="296"/>
      <c r="F1" s="296"/>
    </row>
    <row r="2" spans="2:10" ht="60" customHeight="1">
      <c r="B2" s="1065" t="s">
        <v>483</v>
      </c>
      <c r="C2" s="1065"/>
      <c r="D2" s="1065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315</v>
      </c>
      <c r="C4" s="108"/>
      <c r="D4" s="214"/>
      <c r="P4" s="143"/>
    </row>
    <row r="5" spans="2:4" ht="92.25" customHeight="1">
      <c r="B5" s="1066" t="s">
        <v>245</v>
      </c>
      <c r="C5" s="1066" t="s">
        <v>638</v>
      </c>
      <c r="D5" s="1068" t="s">
        <v>639</v>
      </c>
    </row>
    <row r="6" spans="2:4" ht="35.25" customHeight="1" thickBot="1">
      <c r="B6" s="1067"/>
      <c r="C6" s="1067"/>
      <c r="D6" s="106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657</v>
      </c>
      <c r="C8" s="275" t="s">
        <v>640</v>
      </c>
      <c r="D8" s="276" t="s">
        <v>664</v>
      </c>
    </row>
    <row r="9" spans="1:4" s="116" customFormat="1" ht="43.5" customHeight="1">
      <c r="A9" s="110"/>
      <c r="B9" s="277" t="s">
        <v>658</v>
      </c>
      <c r="C9" s="278" t="s">
        <v>131</v>
      </c>
      <c r="D9" s="279" t="s">
        <v>390</v>
      </c>
    </row>
    <row r="10" spans="1:4" s="116" customFormat="1" ht="69.75" customHeight="1">
      <c r="A10" s="110"/>
      <c r="B10" s="274" t="s">
        <v>659</v>
      </c>
      <c r="C10" s="280" t="s">
        <v>671</v>
      </c>
      <c r="D10" s="1062" t="s">
        <v>791</v>
      </c>
    </row>
    <row r="11" spans="1:4" s="116" customFormat="1" ht="56.25" customHeight="1" hidden="1">
      <c r="A11" s="110"/>
      <c r="B11" s="281"/>
      <c r="C11" s="282"/>
      <c r="D11" s="1063"/>
    </row>
    <row r="12" spans="1:4" s="116" customFormat="1" ht="30.75" customHeight="1">
      <c r="A12" s="110"/>
      <c r="B12" s="274" t="s">
        <v>660</v>
      </c>
      <c r="C12" s="283" t="s">
        <v>361</v>
      </c>
      <c r="D12" s="1063"/>
    </row>
    <row r="13" spans="1:4" s="116" customFormat="1" ht="63" customHeight="1">
      <c r="A13" s="110"/>
      <c r="B13" s="274" t="s">
        <v>661</v>
      </c>
      <c r="C13" s="284" t="s">
        <v>290</v>
      </c>
      <c r="D13" s="1063"/>
    </row>
    <row r="14" spans="1:4" s="116" customFormat="1" ht="95.25" customHeight="1" hidden="1">
      <c r="A14" s="110"/>
      <c r="B14" s="247" t="s">
        <v>580</v>
      </c>
      <c r="C14" s="139" t="s">
        <v>581</v>
      </c>
      <c r="D14" s="1063"/>
    </row>
    <row r="15" spans="1:4" s="116" customFormat="1" ht="129" customHeight="1">
      <c r="A15" s="110"/>
      <c r="B15" s="274" t="s">
        <v>662</v>
      </c>
      <c r="C15" s="297" t="s">
        <v>790</v>
      </c>
      <c r="D15" s="1064"/>
    </row>
    <row r="16" spans="1:4" s="116" customFormat="1" ht="65.25" customHeight="1">
      <c r="A16" s="110"/>
      <c r="B16" s="274" t="s">
        <v>663</v>
      </c>
      <c r="C16" s="284" t="s">
        <v>818</v>
      </c>
      <c r="D16" s="285" t="s">
        <v>390</v>
      </c>
    </row>
    <row r="17" spans="1:4" s="116" customFormat="1" ht="51.75" customHeight="1" thickBot="1">
      <c r="A17" s="110"/>
      <c r="B17" s="286" t="s">
        <v>665</v>
      </c>
      <c r="C17" s="729" t="s">
        <v>652</v>
      </c>
      <c r="D17" s="285" t="s">
        <v>390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666</v>
      </c>
      <c r="C19" s="288" t="s">
        <v>819</v>
      </c>
      <c r="D19" s="276" t="s">
        <v>780</v>
      </c>
      <c r="J19" s="216"/>
    </row>
    <row r="20" spans="1:4" s="116" customFormat="1" ht="177" customHeight="1">
      <c r="A20" s="110"/>
      <c r="B20" s="287" t="s">
        <v>667</v>
      </c>
      <c r="C20" s="298" t="s">
        <v>653</v>
      </c>
      <c r="D20" s="276" t="s">
        <v>792</v>
      </c>
    </row>
    <row r="21" spans="2:4" s="118" customFormat="1" ht="54" customHeight="1">
      <c r="B21" s="291" t="s">
        <v>668</v>
      </c>
      <c r="C21" s="294" t="s">
        <v>123</v>
      </c>
      <c r="D21" s="285" t="s">
        <v>480</v>
      </c>
    </row>
    <row r="22" spans="2:4" s="119" customFormat="1" ht="36" customHeight="1">
      <c r="B22" s="292" t="s">
        <v>669</v>
      </c>
      <c r="C22" s="283" t="s">
        <v>654</v>
      </c>
      <c r="D22" s="289" t="s">
        <v>390</v>
      </c>
    </row>
    <row r="23" spans="1:4" ht="69" customHeight="1" thickBot="1">
      <c r="A23" s="105"/>
      <c r="B23" s="293" t="s">
        <v>670</v>
      </c>
      <c r="C23" s="295" t="s">
        <v>820</v>
      </c>
      <c r="D23" s="290" t="s">
        <v>792</v>
      </c>
    </row>
    <row r="24" spans="2:4" s="221" customFormat="1" ht="56.25" customHeight="1">
      <c r="B24" s="222"/>
      <c r="C24" s="309" t="s">
        <v>383</v>
      </c>
      <c r="D24" s="311" t="s">
        <v>213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105</v>
      </c>
      <c r="C41" s="219"/>
      <c r="D41" s="220"/>
    </row>
    <row r="42" spans="1:4" ht="21" hidden="1" thickBot="1">
      <c r="A42" s="105"/>
      <c r="B42" s="178" t="s">
        <v>106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2021-08-18T12:15:08Z</cp:lastPrinted>
  <dcterms:created xsi:type="dcterms:W3CDTF">2004-10-20T08:35:41Z</dcterms:created>
  <dcterms:modified xsi:type="dcterms:W3CDTF">2021-08-19T13:29:48Z</dcterms:modified>
  <cp:category/>
  <cp:version/>
  <cp:contentType/>
  <cp:contentStatus/>
</cp:coreProperties>
</file>